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Données" sheetId="2" state="visible" r:id="rId2"/>
    <sheet xmlns:r="http://schemas.openxmlformats.org/officeDocument/2006/relationships" name="Calcul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/MM/YYYY"/>
    <numFmt numFmtId="166" formatCode="MMM YYYY"/>
    <numFmt numFmtId="167" formatCode="#,##0 €"/>
    <numFmt numFmtId="168" formatCode="+0.0 %;-0.0 %"/>
    <numFmt numFmtId="169" formatCode="0.0 %"/>
    <numFmt numFmtId="170" formatCode="0.0"/>
    <numFmt numFmtId="171" formatCode="0 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1F3A5F"/>
      <sz val="18"/>
    </font>
    <font>
      <i val="1"/>
      <color rgb="00666666"/>
    </font>
    <font>
      <b val="1"/>
    </font>
    <font>
      <color rgb="00999999"/>
      <sz val="8"/>
    </font>
    <font>
      <color rgb="00FFFFFF"/>
      <sz val="8"/>
    </font>
    <font>
      <b val="1"/>
      <color rgb="001F3A5F"/>
      <sz val="20"/>
    </font>
    <font>
      <color rgb="00555555"/>
      <sz val="9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4CC"/>
      </patternFill>
    </fill>
    <fill>
      <patternFill patternType="solid">
        <fgColor rgb="00EEF3F8"/>
      </patternFill>
    </fill>
  </fills>
  <borders count="2">
    <border>
      <left/>
      <right/>
      <top/>
      <bottom/>
      <diagonal/>
    </border>
    <border>
      <left style="thin">
        <color rgb="00B7C4D3"/>
      </left>
      <right style="thin">
        <color rgb="00B7C4D3"/>
      </right>
      <top style="thin">
        <color rgb="00B7C4D3"/>
      </top>
      <bottom style="thin">
        <color rgb="00B7C4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3" borderId="1" pivotButton="0" quotePrefix="0" xfId="0"/>
    <xf numFmtId="0" fontId="5" fillId="0" borderId="0" pivotButton="0" quotePrefix="0" xfId="0"/>
    <xf numFmtId="166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167" fontId="7" fillId="4" borderId="0" applyAlignment="1" pivotButton="0" quotePrefix="0" xfId="0">
      <alignment horizontal="center" vertical="center"/>
    </xf>
    <xf numFmtId="0" fontId="0" fillId="4" borderId="0" pivotButton="0" quotePrefix="0" xfId="0"/>
    <xf numFmtId="171" fontId="7" fillId="4" borderId="0" applyAlignment="1" pivotButton="0" quotePrefix="0" xfId="0">
      <alignment horizontal="center" vertical="center"/>
    </xf>
    <xf numFmtId="169" fontId="7" fillId="4" borderId="0" applyAlignment="1" pivotButton="0" quotePrefix="0" xfId="0">
      <alignment horizontal="center" vertical="center"/>
    </xf>
    <xf numFmtId="1" fontId="7" fillId="4" borderId="0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170" fontId="0" fillId="0" borderId="0" pivotButton="0" quotePrefix="0" xfId="0"/>
    <xf numFmtId="167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1" fillId="2" borderId="0" pivotButton="0" quotePrefix="0" xfId="0"/>
    <xf numFmtId="168" fontId="0" fillId="0" borderId="0" pivotButton="0" quotePrefix="0" xfId="0"/>
    <xf numFmtId="169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C0392B"/>
        <sz val="20"/>
      </font>
    </dxf>
    <dxf>
      <font>
        <b val="1"/>
        <color rgb="001E8449"/>
        <sz val="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 HT mensuel et objectif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'Calculs'!C1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'Calculs'!$B$2:$B$11</f>
            </numRef>
          </cat>
          <val>
            <numRef>
              <f>'Calculs'!$C$2:$C$11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'Calculs'!D1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'Calculs'!$D$2:$D$11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 HT par région (mois choisi)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'Calculs'!M1</f>
            </strRef>
          </tx>
          <spPr>
            <a:ln xmlns:a="http://schemas.openxmlformats.org/drawingml/2006/main">
              <a:prstDash val="solid"/>
            </a:ln>
          </spPr>
          <cat>
            <numRef>
              <f>'Calculs'!$L$2:$L$5</f>
            </numRef>
          </cat>
          <val>
            <numRef>
              <f>'Calculs'!$M$2:$M$5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12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12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Ventes" displayName="tVentes" ref="A1:I151" headerRowCount="1">
  <autoFilter ref="A1:I151"/>
  <tableColumns count="9">
    <tableColumn id="1" name="Date"/>
    <tableColumn id="2" name="Mois"/>
    <tableColumn id="3" name="Région"/>
    <tableColumn id="4" name="Commercial"/>
    <tableColumn id="5" name="Catégorie"/>
    <tableColumn id="6" name="CA HT"/>
    <tableColumn id="7" name="Coût"/>
    <tableColumn id="8" name="Marge"/>
    <tableColumn id="9" name="Délai (jours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L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8" customWidth="1" min="2" max="2"/>
    <col width="16" customWidth="1" min="3" max="3"/>
    <col width="2" customWidth="1" min="4" max="4"/>
    <col width="18" customWidth="1" min="5" max="5"/>
    <col width="16" customWidth="1" min="6" max="6"/>
    <col width="2" customWidth="1" min="7" max="7"/>
    <col width="18" customWidth="1" min="8" max="8"/>
    <col width="16" customWidth="1" min="9" max="9"/>
    <col width="2" customWidth="1" min="10" max="10"/>
    <col width="18" customWidth="1" min="11" max="11"/>
    <col width="16" customWidth="1" min="12" max="12"/>
    <col width="2" customWidth="1" min="13" max="13"/>
  </cols>
  <sheetData>
    <row r="2">
      <c r="B2" s="1" t="inlineStr">
        <is>
          <t>Tableau de bord commercial · 2026</t>
        </is>
      </c>
    </row>
    <row r="3">
      <c r="B3" s="2" t="inlineStr">
        <is>
          <t>Données fictives. Choisissez un mois en C4 : tous les indicateurs se mettent à jour.</t>
        </is>
      </c>
    </row>
    <row r="4">
      <c r="B4" s="3" t="inlineStr">
        <is>
          <t>Mois analysé</t>
        </is>
      </c>
      <c r="C4" s="4" t="inlineStr">
        <is>
          <t>Octobre 2026</t>
        </is>
      </c>
    </row>
    <row r="5">
      <c r="B5" s="5" t="inlineStr">
        <is>
          <t>(date technique)</t>
        </is>
      </c>
      <c r="C5" s="6">
        <f>INDEX(Calculs!$A$2:$A$11,MATCH(C4,Calculs!$B$2:$B$11,0))</f>
        <v/>
      </c>
      <c r="E5" s="7">
        <f>MATCH(C4,Calculs!$B$2:$B$11,0)</f>
        <v/>
      </c>
    </row>
    <row r="7">
      <c r="B7" s="8" t="inlineStr">
        <is>
          <t>CA HT du mois</t>
        </is>
      </c>
      <c r="C7" s="9" t="n"/>
      <c r="E7" s="8" t="inlineStr">
        <is>
          <t>Atteinte de l'objectif</t>
        </is>
      </c>
      <c r="F7" s="9" t="n"/>
      <c r="H7" s="8" t="inlineStr">
        <is>
          <t>Taux de marge</t>
        </is>
      </c>
      <c r="I7" s="9" t="n"/>
      <c r="K7" s="8" t="inlineStr">
        <is>
          <t>Commandes</t>
        </is>
      </c>
      <c r="L7" s="9" t="n"/>
    </row>
    <row r="8" ht="34" customHeight="1">
      <c r="B8" s="10">
        <f>INDEX(Calculs!$C$2:$C$11,$E$5)</f>
        <v/>
      </c>
      <c r="C8" s="11" t="n"/>
      <c r="E8" s="12">
        <f>INDEX(Calculs!$C$2:$C$11,$E$5)/INDEX(Calculs!$D$2:$D$11,$E$5)</f>
        <v/>
      </c>
      <c r="F8" s="11" t="n"/>
      <c r="H8" s="13">
        <f>INDEX(Calculs!$G$2:$G$11,$E$5)</f>
        <v/>
      </c>
      <c r="I8" s="11" t="n"/>
      <c r="K8" s="14">
        <f>INDEX(Calculs!$H$2:$H$11,$E$5)</f>
        <v/>
      </c>
      <c r="L8" s="11" t="n"/>
    </row>
    <row r="9">
      <c r="B9" s="15">
        <f>IF($E$5=1,"",IF(INDEX(Calculs!$C$2:$C$11,$E$5)&gt;=INDEX(Calculs!$C$2:$C$11,$E$5-1),"▲ ","▼ ")&amp;FIXED(ABS(INDEX(Calculs!$C$2:$C$11,$E$5)/INDEX(Calculs!$C$2:$C$11,$E$5-1)-1)*100,1)&amp;" % vs mois précédent")</f>
        <v/>
      </c>
      <c r="C9" s="11" t="n"/>
      <c r="E9" s="15">
        <f>"Objectif : "&amp;FIXED(INDEX(Calculs!$D$2:$D$11,$E$5),0)&amp;" €"</f>
        <v/>
      </c>
      <c r="F9" s="11" t="n"/>
      <c r="H9" s="15">
        <f>"Marge : "&amp;FIXED(INDEX(Calculs!$F$2:$F$11,$E$5),0)&amp;" €"</f>
        <v/>
      </c>
      <c r="I9" s="11" t="n"/>
      <c r="K9" s="15">
        <f>"Panier moyen : "&amp;FIXED(INDEX(Calculs!$I$2:$I$11,$E$5),0)&amp;" €"</f>
        <v/>
      </c>
      <c r="L9" s="11" t="n"/>
    </row>
    <row r="11">
      <c r="B11" s="3" t="inlineStr">
        <is>
          <t>Délai moyen de livraison du mois (jours)</t>
        </is>
      </c>
      <c r="E11" s="16">
        <f>INDEX(Calculs!$J$2:$J$11,$E$5)</f>
        <v/>
      </c>
      <c r="H11" s="3" t="inlineStr">
        <is>
          <t>CA cumulé depuis janvier</t>
        </is>
      </c>
      <c r="K11" s="17">
        <f>SUMIFS(Calculs!$C$2:$C$11,Calculs!$A$2:$A$11,"&lt;="&amp;$C$5)</f>
        <v/>
      </c>
    </row>
  </sheetData>
  <mergeCells count="12">
    <mergeCell ref="E9:F9"/>
    <mergeCell ref="K7:L7"/>
    <mergeCell ref="B7:C7"/>
    <mergeCell ref="E7:F7"/>
    <mergeCell ref="K8:L8"/>
    <mergeCell ref="H7:I7"/>
    <mergeCell ref="H9:I9"/>
    <mergeCell ref="K9:L9"/>
    <mergeCell ref="H8:I8"/>
    <mergeCell ref="B9:C9"/>
    <mergeCell ref="B8:C8"/>
    <mergeCell ref="E8:F8"/>
  </mergeCells>
  <conditionalFormatting sqref="E8">
    <cfRule type="cellIs" priority="1" operator="lessThan" dxfId="0">
      <formula>0.9</formula>
    </cfRule>
    <cfRule type="cellIs" priority="2" operator="greaterThanOrEqual" dxfId="1">
      <formula>1</formula>
    </cfRule>
  </conditionalFormatting>
  <dataValidations count="1">
    <dataValidation sqref="C4" showDropDown="0" showInputMessage="0" showErrorMessage="0" allowBlank="0" type="list">
      <formula1>=Calculs!$B$2:$B$11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1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22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2" customWidth="1" min="9" max="9"/>
  </cols>
  <sheetData>
    <row r="1">
      <c r="A1" t="inlineStr">
        <is>
          <t>Date</t>
        </is>
      </c>
      <c r="B1" t="inlineStr">
        <is>
          <t>Mois</t>
        </is>
      </c>
      <c r="C1" t="inlineStr">
        <is>
          <t>Région</t>
        </is>
      </c>
      <c r="D1" t="inlineStr">
        <is>
          <t>Commercial</t>
        </is>
      </c>
      <c r="E1" t="inlineStr">
        <is>
          <t>Catégorie</t>
        </is>
      </c>
      <c r="F1" t="inlineStr">
        <is>
          <t>CA HT</t>
        </is>
      </c>
      <c r="G1" t="inlineStr">
        <is>
          <t>Coût</t>
        </is>
      </c>
      <c r="H1" t="inlineStr">
        <is>
          <t>Marge</t>
        </is>
      </c>
      <c r="I1" t="inlineStr">
        <is>
          <t>Délai (jours)</t>
        </is>
      </c>
    </row>
    <row r="2">
      <c r="A2" s="18" t="n">
        <v>46028</v>
      </c>
      <c r="B2" s="19" t="n">
        <v>46023</v>
      </c>
      <c r="C2" t="inlineStr">
        <is>
          <t>Île-de-France</t>
        </is>
      </c>
      <c r="D2" t="inlineStr">
        <is>
          <t>Hugo Fabre</t>
        </is>
      </c>
      <c r="E2" t="inlineStr">
        <is>
          <t>Licences</t>
        </is>
      </c>
      <c r="F2" s="17" t="n">
        <v>2250</v>
      </c>
      <c r="G2" s="17" t="n">
        <v>1811</v>
      </c>
      <c r="H2" s="17">
        <f>F2-G2</f>
        <v/>
      </c>
      <c r="I2" t="n">
        <v>3</v>
      </c>
    </row>
    <row r="3">
      <c r="A3" s="18" t="n">
        <v>46032</v>
      </c>
      <c r="B3" s="19" t="n">
        <v>46023</v>
      </c>
      <c r="C3" t="inlineStr">
        <is>
          <t>Hauts-de-France</t>
        </is>
      </c>
      <c r="D3" t="inlineStr">
        <is>
          <t>Inès Moreau</t>
        </is>
      </c>
      <c r="E3" t="inlineStr">
        <is>
          <t>Formation</t>
        </is>
      </c>
      <c r="F3" s="17" t="n">
        <v>4660</v>
      </c>
      <c r="G3" s="17" t="n">
        <v>2150</v>
      </c>
      <c r="H3" s="17">
        <f>F3-G3</f>
        <v/>
      </c>
      <c r="I3" t="n">
        <v>14</v>
      </c>
    </row>
    <row r="4">
      <c r="A4" s="18" t="n">
        <v>46035</v>
      </c>
      <c r="B4" s="19" t="n">
        <v>46023</v>
      </c>
      <c r="C4" t="inlineStr">
        <is>
          <t>Nouvelle-Aquitaine</t>
        </is>
      </c>
      <c r="D4" t="inlineStr">
        <is>
          <t>Paul Girard</t>
        </is>
      </c>
      <c r="E4" t="inlineStr">
        <is>
          <t>Formation</t>
        </is>
      </c>
      <c r="F4" s="17" t="n">
        <v>3430</v>
      </c>
      <c r="G4" s="17" t="n">
        <v>1700</v>
      </c>
      <c r="H4" s="17">
        <f>F4-G4</f>
        <v/>
      </c>
      <c r="I4" t="n">
        <v>5</v>
      </c>
    </row>
    <row r="5">
      <c r="A5" s="18" t="n">
        <v>46037</v>
      </c>
      <c r="B5" s="19" t="n">
        <v>46023</v>
      </c>
      <c r="C5" t="inlineStr">
        <is>
          <t>Auvergne-Rhône-Alpes</t>
        </is>
      </c>
      <c r="D5" t="inlineStr">
        <is>
          <t>Nadia Roux</t>
        </is>
      </c>
      <c r="E5" t="inlineStr">
        <is>
          <t>Formation</t>
        </is>
      </c>
      <c r="F5" s="17" t="n">
        <v>2080</v>
      </c>
      <c r="G5" s="17" t="n">
        <v>828</v>
      </c>
      <c r="H5" s="17">
        <f>F5-G5</f>
        <v/>
      </c>
      <c r="I5" t="n">
        <v>14</v>
      </c>
    </row>
    <row r="6">
      <c r="A6" s="18" t="n">
        <v>46038</v>
      </c>
      <c r="B6" s="19" t="n">
        <v>46023</v>
      </c>
      <c r="C6" t="inlineStr">
        <is>
          <t>Auvergne-Rhône-Alpes</t>
        </is>
      </c>
      <c r="D6" t="inlineStr">
        <is>
          <t>Nadia Roux</t>
        </is>
      </c>
      <c r="E6" t="inlineStr">
        <is>
          <t>Conseil</t>
        </is>
      </c>
      <c r="F6" s="17" t="n">
        <v>5330</v>
      </c>
      <c r="G6" s="17" t="n">
        <v>3132</v>
      </c>
      <c r="H6" s="17">
        <f>F6-G6</f>
        <v/>
      </c>
      <c r="I6" t="n">
        <v>15</v>
      </c>
    </row>
    <row r="7">
      <c r="A7" s="18" t="n">
        <v>46041</v>
      </c>
      <c r="B7" s="19" t="n">
        <v>46023</v>
      </c>
      <c r="C7" t="inlineStr">
        <is>
          <t>Île-de-France</t>
        </is>
      </c>
      <c r="D7" t="inlineStr">
        <is>
          <t>Hugo Fabre</t>
        </is>
      </c>
      <c r="E7" t="inlineStr">
        <is>
          <t>Formation</t>
        </is>
      </c>
      <c r="F7" s="17" t="n">
        <v>3710</v>
      </c>
      <c r="G7" s="17" t="n">
        <v>1710</v>
      </c>
      <c r="H7" s="17">
        <f>F7-G7</f>
        <v/>
      </c>
      <c r="I7" t="n">
        <v>11</v>
      </c>
    </row>
    <row r="8">
      <c r="A8" s="18" t="n">
        <v>46041</v>
      </c>
      <c r="B8" s="19" t="n">
        <v>46023</v>
      </c>
      <c r="C8" t="inlineStr">
        <is>
          <t>Auvergne-Rhône-Alpes</t>
        </is>
      </c>
      <c r="D8" t="inlineStr">
        <is>
          <t>Nadia Roux</t>
        </is>
      </c>
      <c r="E8" t="inlineStr">
        <is>
          <t>Formation</t>
        </is>
      </c>
      <c r="F8" s="17" t="n">
        <v>4140</v>
      </c>
      <c r="G8" s="17" t="n">
        <v>2049</v>
      </c>
      <c r="H8" s="17">
        <f>F8-G8</f>
        <v/>
      </c>
      <c r="I8" t="n">
        <v>14</v>
      </c>
    </row>
    <row r="9">
      <c r="A9" s="18" t="n">
        <v>46042</v>
      </c>
      <c r="B9" s="19" t="n">
        <v>46023</v>
      </c>
      <c r="C9" t="inlineStr">
        <is>
          <t>Île-de-France</t>
        </is>
      </c>
      <c r="D9" t="inlineStr">
        <is>
          <t>Claire Petit</t>
        </is>
      </c>
      <c r="E9" t="inlineStr">
        <is>
          <t>Formation</t>
        </is>
      </c>
      <c r="F9" s="17" t="n">
        <v>2530</v>
      </c>
      <c r="G9" s="17" t="n">
        <v>1277</v>
      </c>
      <c r="H9" s="17">
        <f>F9-G9</f>
        <v/>
      </c>
      <c r="I9" t="n">
        <v>13</v>
      </c>
    </row>
    <row r="10">
      <c r="A10" s="18" t="n">
        <v>46042</v>
      </c>
      <c r="B10" s="19" t="n">
        <v>46023</v>
      </c>
      <c r="C10" t="inlineStr">
        <is>
          <t>Hauts-de-France</t>
        </is>
      </c>
      <c r="D10" t="inlineStr">
        <is>
          <t>Inès Moreau</t>
        </is>
      </c>
      <c r="E10" t="inlineStr">
        <is>
          <t>Formation</t>
        </is>
      </c>
      <c r="F10" s="17" t="n">
        <v>2900</v>
      </c>
      <c r="G10" s="17" t="n">
        <v>1389</v>
      </c>
      <c r="H10" s="17">
        <f>F10-G10</f>
        <v/>
      </c>
      <c r="I10" t="n">
        <v>8</v>
      </c>
    </row>
    <row r="11">
      <c r="A11" s="18" t="n">
        <v>46043</v>
      </c>
      <c r="B11" s="19" t="n">
        <v>46023</v>
      </c>
      <c r="C11" t="inlineStr">
        <is>
          <t>Auvergne-Rhône-Alpes</t>
        </is>
      </c>
      <c r="D11" t="inlineStr">
        <is>
          <t>Nadia Roux</t>
        </is>
      </c>
      <c r="E11" t="inlineStr">
        <is>
          <t>Formation</t>
        </is>
      </c>
      <c r="F11" s="17" t="n">
        <v>2090</v>
      </c>
      <c r="G11" s="17" t="n">
        <v>990</v>
      </c>
      <c r="H11" s="17">
        <f>F11-G11</f>
        <v/>
      </c>
      <c r="I11" t="n">
        <v>2</v>
      </c>
    </row>
    <row r="12">
      <c r="A12" s="18" t="n">
        <v>46047</v>
      </c>
      <c r="B12" s="19" t="n">
        <v>46023</v>
      </c>
      <c r="C12" t="inlineStr">
        <is>
          <t>Nouvelle-Aquitaine</t>
        </is>
      </c>
      <c r="D12" t="inlineStr">
        <is>
          <t>Paul Girard</t>
        </is>
      </c>
      <c r="E12" t="inlineStr">
        <is>
          <t>Licences</t>
        </is>
      </c>
      <c r="F12" s="17" t="n">
        <v>1150</v>
      </c>
      <c r="G12" s="17" t="n">
        <v>826</v>
      </c>
      <c r="H12" s="17">
        <f>F12-G12</f>
        <v/>
      </c>
      <c r="I12" t="n">
        <v>14</v>
      </c>
    </row>
    <row r="13">
      <c r="A13" s="18" t="n">
        <v>46049</v>
      </c>
      <c r="B13" s="19" t="n">
        <v>46023</v>
      </c>
      <c r="C13" t="inlineStr">
        <is>
          <t>Île-de-France</t>
        </is>
      </c>
      <c r="D13" t="inlineStr">
        <is>
          <t>Hugo Fabre</t>
        </is>
      </c>
      <c r="E13" t="inlineStr">
        <is>
          <t>Formation</t>
        </is>
      </c>
      <c r="F13" s="17" t="n">
        <v>3330</v>
      </c>
      <c r="G13" s="17" t="n">
        <v>1340</v>
      </c>
      <c r="H13" s="17">
        <f>F13-G13</f>
        <v/>
      </c>
      <c r="I13" t="n">
        <v>8</v>
      </c>
    </row>
    <row r="14">
      <c r="A14" s="18" t="n">
        <v>46049</v>
      </c>
      <c r="B14" s="19" t="n">
        <v>46023</v>
      </c>
      <c r="C14" t="inlineStr">
        <is>
          <t>Nouvelle-Aquitaine</t>
        </is>
      </c>
      <c r="D14" t="inlineStr">
        <is>
          <t>Paul Girard</t>
        </is>
      </c>
      <c r="E14" t="inlineStr">
        <is>
          <t>Formation</t>
        </is>
      </c>
      <c r="F14" s="17" t="n">
        <v>2990</v>
      </c>
      <c r="G14" s="17" t="n">
        <v>1380</v>
      </c>
      <c r="H14" s="17">
        <f>F14-G14</f>
        <v/>
      </c>
      <c r="I14" t="n">
        <v>9</v>
      </c>
    </row>
    <row r="15">
      <c r="A15" s="18" t="n">
        <v>46054</v>
      </c>
      <c r="B15" s="19" t="n">
        <v>46054</v>
      </c>
      <c r="C15" t="inlineStr">
        <is>
          <t>Auvergne-Rhône-Alpes</t>
        </is>
      </c>
      <c r="D15" t="inlineStr">
        <is>
          <t>Nadia Roux</t>
        </is>
      </c>
      <c r="E15" t="inlineStr">
        <is>
          <t>Licences</t>
        </is>
      </c>
      <c r="F15" s="17" t="n">
        <v>2110</v>
      </c>
      <c r="G15" s="17" t="n">
        <v>1622</v>
      </c>
      <c r="H15" s="17">
        <f>F15-G15</f>
        <v/>
      </c>
      <c r="I15" t="n">
        <v>7</v>
      </c>
    </row>
    <row r="16">
      <c r="A16" s="18" t="n">
        <v>46054</v>
      </c>
      <c r="B16" s="19" t="n">
        <v>46054</v>
      </c>
      <c r="C16" t="inlineStr">
        <is>
          <t>Auvergne-Rhône-Alpes</t>
        </is>
      </c>
      <c r="D16" t="inlineStr">
        <is>
          <t>Nadia Roux</t>
        </is>
      </c>
      <c r="E16" t="inlineStr">
        <is>
          <t>Conseil</t>
        </is>
      </c>
      <c r="F16" s="17" t="n">
        <v>7200</v>
      </c>
      <c r="G16" s="17" t="n">
        <v>4137</v>
      </c>
      <c r="H16" s="17">
        <f>F16-G16</f>
        <v/>
      </c>
      <c r="I16" t="n">
        <v>6</v>
      </c>
    </row>
    <row r="17">
      <c r="A17" s="18" t="n">
        <v>46057</v>
      </c>
      <c r="B17" s="19" t="n">
        <v>46054</v>
      </c>
      <c r="C17" t="inlineStr">
        <is>
          <t>Île-de-France</t>
        </is>
      </c>
      <c r="D17" t="inlineStr">
        <is>
          <t>Hugo Fabre</t>
        </is>
      </c>
      <c r="E17" t="inlineStr">
        <is>
          <t>Formation</t>
        </is>
      </c>
      <c r="F17" s="17" t="n">
        <v>2300</v>
      </c>
      <c r="G17" s="17" t="n">
        <v>951</v>
      </c>
      <c r="H17" s="17">
        <f>F17-G17</f>
        <v/>
      </c>
      <c r="I17" t="n">
        <v>5</v>
      </c>
    </row>
    <row r="18">
      <c r="A18" s="18" t="n">
        <v>46061</v>
      </c>
      <c r="B18" s="19" t="n">
        <v>46054</v>
      </c>
      <c r="C18" t="inlineStr">
        <is>
          <t>Auvergne-Rhône-Alpes</t>
        </is>
      </c>
      <c r="D18" t="inlineStr">
        <is>
          <t>Nadia Roux</t>
        </is>
      </c>
      <c r="E18" t="inlineStr">
        <is>
          <t>Conseil</t>
        </is>
      </c>
      <c r="F18" s="17" t="n">
        <v>7150</v>
      </c>
      <c r="G18" s="17" t="n">
        <v>3512</v>
      </c>
      <c r="H18" s="17">
        <f>F18-G18</f>
        <v/>
      </c>
      <c r="I18" t="n">
        <v>3</v>
      </c>
    </row>
    <row r="19">
      <c r="A19" s="18" t="n">
        <v>46062</v>
      </c>
      <c r="B19" s="19" t="n">
        <v>46054</v>
      </c>
      <c r="C19" t="inlineStr">
        <is>
          <t>Île-de-France</t>
        </is>
      </c>
      <c r="D19" t="inlineStr">
        <is>
          <t>Claire Petit</t>
        </is>
      </c>
      <c r="E19" t="inlineStr">
        <is>
          <t>Formation</t>
        </is>
      </c>
      <c r="F19" s="17" t="n">
        <v>1970</v>
      </c>
      <c r="G19" s="17" t="n">
        <v>926</v>
      </c>
      <c r="H19" s="17">
        <f>F19-G19</f>
        <v/>
      </c>
      <c r="I19" t="n">
        <v>10</v>
      </c>
    </row>
    <row r="20">
      <c r="A20" s="18" t="n">
        <v>46065</v>
      </c>
      <c r="B20" s="19" t="n">
        <v>46054</v>
      </c>
      <c r="C20" t="inlineStr">
        <is>
          <t>Île-de-France</t>
        </is>
      </c>
      <c r="D20" t="inlineStr">
        <is>
          <t>Hugo Fabre</t>
        </is>
      </c>
      <c r="E20" t="inlineStr">
        <is>
          <t>Formation</t>
        </is>
      </c>
      <c r="F20" s="17" t="n">
        <v>3040</v>
      </c>
      <c r="G20" s="17" t="n">
        <v>1266</v>
      </c>
      <c r="H20" s="17">
        <f>F20-G20</f>
        <v/>
      </c>
      <c r="I20" t="n">
        <v>3</v>
      </c>
    </row>
    <row r="21">
      <c r="A21" s="18" t="n">
        <v>46066</v>
      </c>
      <c r="B21" s="19" t="n">
        <v>46054</v>
      </c>
      <c r="C21" t="inlineStr">
        <is>
          <t>Île-de-France</t>
        </is>
      </c>
      <c r="D21" t="inlineStr">
        <is>
          <t>Hugo Fabre</t>
        </is>
      </c>
      <c r="E21" t="inlineStr">
        <is>
          <t>Formation</t>
        </is>
      </c>
      <c r="F21" s="17" t="n">
        <v>1870</v>
      </c>
      <c r="G21" s="17" t="n">
        <v>925</v>
      </c>
      <c r="H21" s="17">
        <f>F21-G21</f>
        <v/>
      </c>
      <c r="I21" t="n">
        <v>10</v>
      </c>
    </row>
    <row r="22">
      <c r="A22" s="18" t="n">
        <v>46069</v>
      </c>
      <c r="B22" s="19" t="n">
        <v>46054</v>
      </c>
      <c r="C22" t="inlineStr">
        <is>
          <t>Nouvelle-Aquitaine</t>
        </is>
      </c>
      <c r="D22" t="inlineStr">
        <is>
          <t>Paul Girard</t>
        </is>
      </c>
      <c r="E22" t="inlineStr">
        <is>
          <t>Formation</t>
        </is>
      </c>
      <c r="F22" s="17" t="n">
        <v>2890</v>
      </c>
      <c r="G22" s="17" t="n">
        <v>1234</v>
      </c>
      <c r="H22" s="17">
        <f>F22-G22</f>
        <v/>
      </c>
      <c r="I22" t="n">
        <v>15</v>
      </c>
    </row>
    <row r="23">
      <c r="A23" s="18" t="n">
        <v>46074</v>
      </c>
      <c r="B23" s="19" t="n">
        <v>46054</v>
      </c>
      <c r="C23" t="inlineStr">
        <is>
          <t>Hauts-de-France</t>
        </is>
      </c>
      <c r="D23" t="inlineStr">
        <is>
          <t>Inès Moreau</t>
        </is>
      </c>
      <c r="E23" t="inlineStr">
        <is>
          <t>Conseil</t>
        </is>
      </c>
      <c r="F23" s="17" t="n">
        <v>7310</v>
      </c>
      <c r="G23" s="17" t="n">
        <v>4098</v>
      </c>
      <c r="H23" s="17">
        <f>F23-G23</f>
        <v/>
      </c>
      <c r="I23" t="n">
        <v>4</v>
      </c>
    </row>
    <row r="24">
      <c r="A24" s="18" t="n">
        <v>46076</v>
      </c>
      <c r="B24" s="19" t="n">
        <v>46054</v>
      </c>
      <c r="C24" t="inlineStr">
        <is>
          <t>Nouvelle-Aquitaine</t>
        </is>
      </c>
      <c r="D24" t="inlineStr">
        <is>
          <t>Paul Girard</t>
        </is>
      </c>
      <c r="E24" t="inlineStr">
        <is>
          <t>Licences</t>
        </is>
      </c>
      <c r="F24" s="17" t="n">
        <v>1830</v>
      </c>
      <c r="G24" s="17" t="n">
        <v>1340</v>
      </c>
      <c r="H24" s="17">
        <f>F24-G24</f>
        <v/>
      </c>
      <c r="I24" t="n">
        <v>4</v>
      </c>
    </row>
    <row r="25">
      <c r="A25" s="18" t="n">
        <v>46077</v>
      </c>
      <c r="B25" s="19" t="n">
        <v>46054</v>
      </c>
      <c r="C25" t="inlineStr">
        <is>
          <t>Nouvelle-Aquitaine</t>
        </is>
      </c>
      <c r="D25" t="inlineStr">
        <is>
          <t>Paul Girard</t>
        </is>
      </c>
      <c r="E25" t="inlineStr">
        <is>
          <t>Formation</t>
        </is>
      </c>
      <c r="F25" s="17" t="n">
        <v>2440</v>
      </c>
      <c r="G25" s="17" t="n">
        <v>1053</v>
      </c>
      <c r="H25" s="17">
        <f>F25-G25</f>
        <v/>
      </c>
      <c r="I25" t="n">
        <v>4</v>
      </c>
    </row>
    <row r="26">
      <c r="A26" s="18" t="n">
        <v>46077</v>
      </c>
      <c r="B26" s="19" t="n">
        <v>46054</v>
      </c>
      <c r="C26" t="inlineStr">
        <is>
          <t>Hauts-de-France</t>
        </is>
      </c>
      <c r="D26" t="inlineStr">
        <is>
          <t>Inès Moreau</t>
        </is>
      </c>
      <c r="E26" t="inlineStr">
        <is>
          <t>Conseil</t>
        </is>
      </c>
      <c r="F26" s="17" t="n">
        <v>6510</v>
      </c>
      <c r="G26" s="17" t="n">
        <v>3484</v>
      </c>
      <c r="H26" s="17">
        <f>F26-G26</f>
        <v/>
      </c>
      <c r="I26" t="n">
        <v>8</v>
      </c>
    </row>
    <row r="27">
      <c r="A27" s="18" t="n">
        <v>46080</v>
      </c>
      <c r="B27" s="19" t="n">
        <v>46054</v>
      </c>
      <c r="C27" t="inlineStr">
        <is>
          <t>Île-de-France</t>
        </is>
      </c>
      <c r="D27" t="inlineStr">
        <is>
          <t>Hugo Fabre</t>
        </is>
      </c>
      <c r="E27" t="inlineStr">
        <is>
          <t>Formation</t>
        </is>
      </c>
      <c r="F27" s="17" t="n">
        <v>2210</v>
      </c>
      <c r="G27" s="17" t="n">
        <v>1085</v>
      </c>
      <c r="H27" s="17">
        <f>F27-G27</f>
        <v/>
      </c>
      <c r="I27" t="n">
        <v>13</v>
      </c>
    </row>
    <row r="28">
      <c r="A28" s="18" t="n">
        <v>46086</v>
      </c>
      <c r="B28" s="19" t="n">
        <v>46082</v>
      </c>
      <c r="C28" t="inlineStr">
        <is>
          <t>Auvergne-Rhône-Alpes</t>
        </is>
      </c>
      <c r="D28" t="inlineStr">
        <is>
          <t>Nadia Roux</t>
        </is>
      </c>
      <c r="E28" t="inlineStr">
        <is>
          <t>Licences</t>
        </is>
      </c>
      <c r="F28" s="17" t="n">
        <v>2160</v>
      </c>
      <c r="G28" s="17" t="n">
        <v>1515</v>
      </c>
      <c r="H28" s="17">
        <f>F28-G28</f>
        <v/>
      </c>
      <c r="I28" t="n">
        <v>6</v>
      </c>
    </row>
    <row r="29">
      <c r="A29" s="18" t="n">
        <v>46087</v>
      </c>
      <c r="B29" s="19" t="n">
        <v>46082</v>
      </c>
      <c r="C29" t="inlineStr">
        <is>
          <t>Auvergne-Rhône-Alpes</t>
        </is>
      </c>
      <c r="D29" t="inlineStr">
        <is>
          <t>Nadia Roux</t>
        </is>
      </c>
      <c r="E29" t="inlineStr">
        <is>
          <t>Conseil</t>
        </is>
      </c>
      <c r="F29" s="17" t="n">
        <v>6170</v>
      </c>
      <c r="G29" s="17" t="n">
        <v>3422</v>
      </c>
      <c r="H29" s="17">
        <f>F29-G29</f>
        <v/>
      </c>
      <c r="I29" t="n">
        <v>4</v>
      </c>
    </row>
    <row r="30">
      <c r="A30" s="18" t="n">
        <v>46087</v>
      </c>
      <c r="B30" s="19" t="n">
        <v>46082</v>
      </c>
      <c r="C30" t="inlineStr">
        <is>
          <t>Auvergne-Rhône-Alpes</t>
        </is>
      </c>
      <c r="D30" t="inlineStr">
        <is>
          <t>Nadia Roux</t>
        </is>
      </c>
      <c r="E30" t="inlineStr">
        <is>
          <t>Formation</t>
        </is>
      </c>
      <c r="F30" s="17" t="n">
        <v>3930</v>
      </c>
      <c r="G30" s="17" t="n">
        <v>1800</v>
      </c>
      <c r="H30" s="17">
        <f>F30-G30</f>
        <v/>
      </c>
      <c r="I30" t="n">
        <v>9</v>
      </c>
    </row>
    <row r="31">
      <c r="A31" s="18" t="n">
        <v>46087</v>
      </c>
      <c r="B31" s="19" t="n">
        <v>46082</v>
      </c>
      <c r="C31" t="inlineStr">
        <is>
          <t>Nouvelle-Aquitaine</t>
        </is>
      </c>
      <c r="D31" t="inlineStr">
        <is>
          <t>Paul Girard</t>
        </is>
      </c>
      <c r="E31" t="inlineStr">
        <is>
          <t>Conseil</t>
        </is>
      </c>
      <c r="F31" s="17" t="n">
        <v>6220</v>
      </c>
      <c r="G31" s="17" t="n">
        <v>3270</v>
      </c>
      <c r="H31" s="17">
        <f>F31-G31</f>
        <v/>
      </c>
      <c r="I31" t="n">
        <v>11</v>
      </c>
    </row>
    <row r="32">
      <c r="A32" s="18" t="n">
        <v>46090</v>
      </c>
      <c r="B32" s="19" t="n">
        <v>46082</v>
      </c>
      <c r="C32" t="inlineStr">
        <is>
          <t>Île-de-France</t>
        </is>
      </c>
      <c r="D32" t="inlineStr">
        <is>
          <t>Hugo Fabre</t>
        </is>
      </c>
      <c r="E32" t="inlineStr">
        <is>
          <t>Licences</t>
        </is>
      </c>
      <c r="F32" s="17" t="n">
        <v>1050</v>
      </c>
      <c r="G32" s="17" t="n">
        <v>827</v>
      </c>
      <c r="H32" s="17">
        <f>F32-G32</f>
        <v/>
      </c>
      <c r="I32" t="n">
        <v>12</v>
      </c>
    </row>
    <row r="33">
      <c r="A33" s="18" t="n">
        <v>46094</v>
      </c>
      <c r="B33" s="19" t="n">
        <v>46082</v>
      </c>
      <c r="C33" t="inlineStr">
        <is>
          <t>Île-de-France</t>
        </is>
      </c>
      <c r="D33" t="inlineStr">
        <is>
          <t>Hugo Fabre</t>
        </is>
      </c>
      <c r="E33" t="inlineStr">
        <is>
          <t>Formation</t>
        </is>
      </c>
      <c r="F33" s="17" t="n">
        <v>3310</v>
      </c>
      <c r="G33" s="17" t="n">
        <v>1334</v>
      </c>
      <c r="H33" s="17">
        <f>F33-G33</f>
        <v/>
      </c>
      <c r="I33" t="n">
        <v>6</v>
      </c>
    </row>
    <row r="34">
      <c r="A34" s="18" t="n">
        <v>46096</v>
      </c>
      <c r="B34" s="19" t="n">
        <v>46082</v>
      </c>
      <c r="C34" t="inlineStr">
        <is>
          <t>Hauts-de-France</t>
        </is>
      </c>
      <c r="D34" t="inlineStr">
        <is>
          <t>Inès Moreau</t>
        </is>
      </c>
      <c r="E34" t="inlineStr">
        <is>
          <t>Formation</t>
        </is>
      </c>
      <c r="F34" s="17" t="n">
        <v>2610</v>
      </c>
      <c r="G34" s="17" t="n">
        <v>1313</v>
      </c>
      <c r="H34" s="17">
        <f>F34-G34</f>
        <v/>
      </c>
      <c r="I34" t="n">
        <v>8</v>
      </c>
    </row>
    <row r="35">
      <c r="A35" s="18" t="n">
        <v>46096</v>
      </c>
      <c r="B35" s="19" t="n">
        <v>46082</v>
      </c>
      <c r="C35" t="inlineStr">
        <is>
          <t>Hauts-de-France</t>
        </is>
      </c>
      <c r="D35" t="inlineStr">
        <is>
          <t>Inès Moreau</t>
        </is>
      </c>
      <c r="E35" t="inlineStr">
        <is>
          <t>Formation</t>
        </is>
      </c>
      <c r="F35" s="17" t="n">
        <v>3290</v>
      </c>
      <c r="G35" s="17" t="n">
        <v>1592</v>
      </c>
      <c r="H35" s="17">
        <f>F35-G35</f>
        <v/>
      </c>
      <c r="I35" t="n">
        <v>9</v>
      </c>
    </row>
    <row r="36">
      <c r="A36" s="18" t="n">
        <v>46097</v>
      </c>
      <c r="B36" s="19" t="n">
        <v>46082</v>
      </c>
      <c r="C36" t="inlineStr">
        <is>
          <t>Île-de-France</t>
        </is>
      </c>
      <c r="D36" t="inlineStr">
        <is>
          <t>Claire Petit</t>
        </is>
      </c>
      <c r="E36" t="inlineStr">
        <is>
          <t>Formation</t>
        </is>
      </c>
      <c r="F36" s="17" t="n">
        <v>4620</v>
      </c>
      <c r="G36" s="17" t="n">
        <v>2020</v>
      </c>
      <c r="H36" s="17">
        <f>F36-G36</f>
        <v/>
      </c>
      <c r="I36" t="n">
        <v>11</v>
      </c>
    </row>
    <row r="37">
      <c r="A37" s="18" t="n">
        <v>46097</v>
      </c>
      <c r="B37" s="19" t="n">
        <v>46082</v>
      </c>
      <c r="C37" t="inlineStr">
        <is>
          <t>Auvergne-Rhône-Alpes</t>
        </is>
      </c>
      <c r="D37" t="inlineStr">
        <is>
          <t>Nadia Roux</t>
        </is>
      </c>
      <c r="E37" t="inlineStr">
        <is>
          <t>Licences</t>
        </is>
      </c>
      <c r="F37" s="17" t="n">
        <v>1680</v>
      </c>
      <c r="G37" s="17" t="n">
        <v>1166</v>
      </c>
      <c r="H37" s="17">
        <f>F37-G37</f>
        <v/>
      </c>
      <c r="I37" t="n">
        <v>2</v>
      </c>
    </row>
    <row r="38">
      <c r="A38" s="18" t="n">
        <v>46098</v>
      </c>
      <c r="B38" s="19" t="n">
        <v>46082</v>
      </c>
      <c r="C38" t="inlineStr">
        <is>
          <t>Île-de-France</t>
        </is>
      </c>
      <c r="D38" t="inlineStr">
        <is>
          <t>Claire Petit</t>
        </is>
      </c>
      <c r="E38" t="inlineStr">
        <is>
          <t>Formation</t>
        </is>
      </c>
      <c r="F38" s="17" t="n">
        <v>3900</v>
      </c>
      <c r="G38" s="17" t="n">
        <v>1578</v>
      </c>
      <c r="H38" s="17">
        <f>F38-G38</f>
        <v/>
      </c>
      <c r="I38" t="n">
        <v>14</v>
      </c>
    </row>
    <row r="39">
      <c r="A39" s="18" t="n">
        <v>46100</v>
      </c>
      <c r="B39" s="19" t="n">
        <v>46082</v>
      </c>
      <c r="C39" t="inlineStr">
        <is>
          <t>Île-de-France</t>
        </is>
      </c>
      <c r="D39" t="inlineStr">
        <is>
          <t>Hugo Fabre</t>
        </is>
      </c>
      <c r="E39" t="inlineStr">
        <is>
          <t>Licences</t>
        </is>
      </c>
      <c r="F39" s="17" t="n">
        <v>970</v>
      </c>
      <c r="G39" s="17" t="n">
        <v>680</v>
      </c>
      <c r="H39" s="17">
        <f>F39-G39</f>
        <v/>
      </c>
      <c r="I39" t="n">
        <v>12</v>
      </c>
    </row>
    <row r="40">
      <c r="A40" s="18" t="n">
        <v>46102</v>
      </c>
      <c r="B40" s="19" t="n">
        <v>46082</v>
      </c>
      <c r="C40" t="inlineStr">
        <is>
          <t>Île-de-France</t>
        </is>
      </c>
      <c r="D40" t="inlineStr">
        <is>
          <t>Claire Petit</t>
        </is>
      </c>
      <c r="E40" t="inlineStr">
        <is>
          <t>Licences</t>
        </is>
      </c>
      <c r="F40" s="17" t="n">
        <v>1730</v>
      </c>
      <c r="G40" s="17" t="n">
        <v>1372</v>
      </c>
      <c r="H40" s="17">
        <f>F40-G40</f>
        <v/>
      </c>
      <c r="I40" t="n">
        <v>12</v>
      </c>
    </row>
    <row r="41">
      <c r="A41" s="18" t="n">
        <v>46102</v>
      </c>
      <c r="B41" s="19" t="n">
        <v>46082</v>
      </c>
      <c r="C41" t="inlineStr">
        <is>
          <t>Hauts-de-France</t>
        </is>
      </c>
      <c r="D41" t="inlineStr">
        <is>
          <t>Inès Moreau</t>
        </is>
      </c>
      <c r="E41" t="inlineStr">
        <is>
          <t>Conseil</t>
        </is>
      </c>
      <c r="F41" s="17" t="n">
        <v>4210</v>
      </c>
      <c r="G41" s="17" t="n">
        <v>2568</v>
      </c>
      <c r="H41" s="17">
        <f>F41-G41</f>
        <v/>
      </c>
      <c r="I41" t="n">
        <v>11</v>
      </c>
    </row>
    <row r="42">
      <c r="A42" s="18" t="n">
        <v>46103</v>
      </c>
      <c r="B42" s="19" t="n">
        <v>46082</v>
      </c>
      <c r="C42" t="inlineStr">
        <is>
          <t>Nouvelle-Aquitaine</t>
        </is>
      </c>
      <c r="D42" t="inlineStr">
        <is>
          <t>Paul Girard</t>
        </is>
      </c>
      <c r="E42" t="inlineStr">
        <is>
          <t>Formation</t>
        </is>
      </c>
      <c r="F42" s="17" t="n">
        <v>1960</v>
      </c>
      <c r="G42" s="17" t="n">
        <v>835</v>
      </c>
      <c r="H42" s="17">
        <f>F42-G42</f>
        <v/>
      </c>
      <c r="I42" t="n">
        <v>11</v>
      </c>
    </row>
    <row r="43">
      <c r="A43" s="18" t="n">
        <v>46106</v>
      </c>
      <c r="B43" s="19" t="n">
        <v>46082</v>
      </c>
      <c r="C43" t="inlineStr">
        <is>
          <t>Auvergne-Rhône-Alpes</t>
        </is>
      </c>
      <c r="D43" t="inlineStr">
        <is>
          <t>Nadia Roux</t>
        </is>
      </c>
      <c r="E43" t="inlineStr">
        <is>
          <t>Licences</t>
        </is>
      </c>
      <c r="F43" s="17" t="n">
        <v>1040</v>
      </c>
      <c r="G43" s="17" t="n">
        <v>763</v>
      </c>
      <c r="H43" s="17">
        <f>F43-G43</f>
        <v/>
      </c>
      <c r="I43" t="n">
        <v>5</v>
      </c>
    </row>
    <row r="44">
      <c r="A44" s="18" t="n">
        <v>46107</v>
      </c>
      <c r="B44" s="19" t="n">
        <v>46082</v>
      </c>
      <c r="C44" t="inlineStr">
        <is>
          <t>Nouvelle-Aquitaine</t>
        </is>
      </c>
      <c r="D44" t="inlineStr">
        <is>
          <t>Paul Girard</t>
        </is>
      </c>
      <c r="E44" t="inlineStr">
        <is>
          <t>Conseil</t>
        </is>
      </c>
      <c r="F44" s="17" t="n">
        <v>6560</v>
      </c>
      <c r="G44" s="17" t="n">
        <v>3702</v>
      </c>
      <c r="H44" s="17">
        <f>F44-G44</f>
        <v/>
      </c>
      <c r="I44" t="n">
        <v>5</v>
      </c>
    </row>
    <row r="45">
      <c r="A45" s="18" t="n">
        <v>46114</v>
      </c>
      <c r="B45" s="19" t="n">
        <v>46113</v>
      </c>
      <c r="C45" t="inlineStr">
        <is>
          <t>Hauts-de-France</t>
        </is>
      </c>
      <c r="D45" t="inlineStr">
        <is>
          <t>Inès Moreau</t>
        </is>
      </c>
      <c r="E45" t="inlineStr">
        <is>
          <t>Formation</t>
        </is>
      </c>
      <c r="F45" s="17" t="n">
        <v>2070</v>
      </c>
      <c r="G45" s="17" t="n">
        <v>993</v>
      </c>
      <c r="H45" s="17">
        <f>F45-G45</f>
        <v/>
      </c>
      <c r="I45" t="n">
        <v>11</v>
      </c>
    </row>
    <row r="46">
      <c r="A46" s="18" t="n">
        <v>46117</v>
      </c>
      <c r="B46" s="19" t="n">
        <v>46113</v>
      </c>
      <c r="C46" t="inlineStr">
        <is>
          <t>Île-de-France</t>
        </is>
      </c>
      <c r="D46" t="inlineStr">
        <is>
          <t>Claire Petit</t>
        </is>
      </c>
      <c r="E46" t="inlineStr">
        <is>
          <t>Conseil</t>
        </is>
      </c>
      <c r="F46" s="17" t="n">
        <v>3760</v>
      </c>
      <c r="G46" s="17" t="n">
        <v>2224</v>
      </c>
      <c r="H46" s="17">
        <f>F46-G46</f>
        <v/>
      </c>
      <c r="I46" t="n">
        <v>8</v>
      </c>
    </row>
    <row r="47">
      <c r="A47" s="18" t="n">
        <v>46119</v>
      </c>
      <c r="B47" s="19" t="n">
        <v>46113</v>
      </c>
      <c r="C47" t="inlineStr">
        <is>
          <t>Auvergne-Rhône-Alpes</t>
        </is>
      </c>
      <c r="D47" t="inlineStr">
        <is>
          <t>Nadia Roux</t>
        </is>
      </c>
      <c r="E47" t="inlineStr">
        <is>
          <t>Formation</t>
        </is>
      </c>
      <c r="F47" s="17" t="n">
        <v>4150</v>
      </c>
      <c r="G47" s="17" t="n">
        <v>1922</v>
      </c>
      <c r="H47" s="17">
        <f>F47-G47</f>
        <v/>
      </c>
      <c r="I47" t="n">
        <v>3</v>
      </c>
    </row>
    <row r="48">
      <c r="A48" s="18" t="n">
        <v>46119</v>
      </c>
      <c r="B48" s="19" t="n">
        <v>46113</v>
      </c>
      <c r="C48" t="inlineStr">
        <is>
          <t>Auvergne-Rhône-Alpes</t>
        </is>
      </c>
      <c r="D48" t="inlineStr">
        <is>
          <t>Nadia Roux</t>
        </is>
      </c>
      <c r="E48" t="inlineStr">
        <is>
          <t>Conseil</t>
        </is>
      </c>
      <c r="F48" s="17" t="n">
        <v>6450</v>
      </c>
      <c r="G48" s="17" t="n">
        <v>3468</v>
      </c>
      <c r="H48" s="17">
        <f>F48-G48</f>
        <v/>
      </c>
      <c r="I48" t="n">
        <v>8</v>
      </c>
    </row>
    <row r="49">
      <c r="A49" s="18" t="n">
        <v>46119</v>
      </c>
      <c r="B49" s="19" t="n">
        <v>46113</v>
      </c>
      <c r="C49" t="inlineStr">
        <is>
          <t>Nouvelle-Aquitaine</t>
        </is>
      </c>
      <c r="D49" t="inlineStr">
        <is>
          <t>Paul Girard</t>
        </is>
      </c>
      <c r="E49" t="inlineStr">
        <is>
          <t>Conseil</t>
        </is>
      </c>
      <c r="F49" s="17" t="n">
        <v>3520</v>
      </c>
      <c r="G49" s="17" t="n">
        <v>1976</v>
      </c>
      <c r="H49" s="17">
        <f>F49-G49</f>
        <v/>
      </c>
      <c r="I49" t="n">
        <v>13</v>
      </c>
    </row>
    <row r="50">
      <c r="A50" s="18" t="n">
        <v>46119</v>
      </c>
      <c r="B50" s="19" t="n">
        <v>46113</v>
      </c>
      <c r="C50" t="inlineStr">
        <is>
          <t>Hauts-de-France</t>
        </is>
      </c>
      <c r="D50" t="inlineStr">
        <is>
          <t>Inès Moreau</t>
        </is>
      </c>
      <c r="E50" t="inlineStr">
        <is>
          <t>Formation</t>
        </is>
      </c>
      <c r="F50" s="17" t="n">
        <v>2440</v>
      </c>
      <c r="G50" s="17" t="n">
        <v>1111</v>
      </c>
      <c r="H50" s="17">
        <f>F50-G50</f>
        <v/>
      </c>
      <c r="I50" t="n">
        <v>13</v>
      </c>
    </row>
    <row r="51">
      <c r="A51" s="18" t="n">
        <v>46120</v>
      </c>
      <c r="B51" s="19" t="n">
        <v>46113</v>
      </c>
      <c r="C51" t="inlineStr">
        <is>
          <t>Nouvelle-Aquitaine</t>
        </is>
      </c>
      <c r="D51" t="inlineStr">
        <is>
          <t>Paul Girard</t>
        </is>
      </c>
      <c r="E51" t="inlineStr">
        <is>
          <t>Formation</t>
        </is>
      </c>
      <c r="F51" s="17" t="n">
        <v>4120</v>
      </c>
      <c r="G51" s="17" t="n">
        <v>1748</v>
      </c>
      <c r="H51" s="17">
        <f>F51-G51</f>
        <v/>
      </c>
      <c r="I51" t="n">
        <v>11</v>
      </c>
    </row>
    <row r="52">
      <c r="A52" s="18" t="n">
        <v>46121</v>
      </c>
      <c r="B52" s="19" t="n">
        <v>46113</v>
      </c>
      <c r="C52" t="inlineStr">
        <is>
          <t>Île-de-France</t>
        </is>
      </c>
      <c r="D52" t="inlineStr">
        <is>
          <t>Claire Petit</t>
        </is>
      </c>
      <c r="E52" t="inlineStr">
        <is>
          <t>Formation</t>
        </is>
      </c>
      <c r="F52" s="17" t="n">
        <v>2310</v>
      </c>
      <c r="G52" s="17" t="n">
        <v>1098</v>
      </c>
      <c r="H52" s="17">
        <f>F52-G52</f>
        <v/>
      </c>
      <c r="I52" t="n">
        <v>15</v>
      </c>
    </row>
    <row r="53">
      <c r="A53" s="18" t="n">
        <v>46123</v>
      </c>
      <c r="B53" s="19" t="n">
        <v>46113</v>
      </c>
      <c r="C53" t="inlineStr">
        <is>
          <t>Île-de-France</t>
        </is>
      </c>
      <c r="D53" t="inlineStr">
        <is>
          <t>Claire Petit</t>
        </is>
      </c>
      <c r="E53" t="inlineStr">
        <is>
          <t>Conseil</t>
        </is>
      </c>
      <c r="F53" s="17" t="n">
        <v>8010</v>
      </c>
      <c r="G53" s="17" t="n">
        <v>4789</v>
      </c>
      <c r="H53" s="17">
        <f>F53-G53</f>
        <v/>
      </c>
      <c r="I53" t="n">
        <v>12</v>
      </c>
    </row>
    <row r="54">
      <c r="A54" s="18" t="n">
        <v>46124</v>
      </c>
      <c r="B54" s="19" t="n">
        <v>46113</v>
      </c>
      <c r="C54" t="inlineStr">
        <is>
          <t>Île-de-France</t>
        </is>
      </c>
      <c r="D54" t="inlineStr">
        <is>
          <t>Claire Petit</t>
        </is>
      </c>
      <c r="E54" t="inlineStr">
        <is>
          <t>Formation</t>
        </is>
      </c>
      <c r="F54" s="17" t="n">
        <v>2660</v>
      </c>
      <c r="G54" s="17" t="n">
        <v>1063</v>
      </c>
      <c r="H54" s="17">
        <f>F54-G54</f>
        <v/>
      </c>
      <c r="I54" t="n">
        <v>13</v>
      </c>
    </row>
    <row r="55">
      <c r="A55" s="18" t="n">
        <v>46125</v>
      </c>
      <c r="B55" s="19" t="n">
        <v>46113</v>
      </c>
      <c r="C55" t="inlineStr">
        <is>
          <t>Île-de-France</t>
        </is>
      </c>
      <c r="D55" t="inlineStr">
        <is>
          <t>Claire Petit</t>
        </is>
      </c>
      <c r="E55" t="inlineStr">
        <is>
          <t>Formation</t>
        </is>
      </c>
      <c r="F55" s="17" t="n">
        <v>3780</v>
      </c>
      <c r="G55" s="17" t="n">
        <v>1682</v>
      </c>
      <c r="H55" s="17">
        <f>F55-G55</f>
        <v/>
      </c>
      <c r="I55" t="n">
        <v>12</v>
      </c>
    </row>
    <row r="56">
      <c r="A56" s="18" t="n">
        <v>46130</v>
      </c>
      <c r="B56" s="19" t="n">
        <v>46113</v>
      </c>
      <c r="C56" t="inlineStr">
        <is>
          <t>Auvergne-Rhône-Alpes</t>
        </is>
      </c>
      <c r="D56" t="inlineStr">
        <is>
          <t>Nadia Roux</t>
        </is>
      </c>
      <c r="E56" t="inlineStr">
        <is>
          <t>Formation</t>
        </is>
      </c>
      <c r="F56" s="17" t="n">
        <v>4470</v>
      </c>
      <c r="G56" s="17" t="n">
        <v>2123</v>
      </c>
      <c r="H56" s="17">
        <f>F56-G56</f>
        <v/>
      </c>
      <c r="I56" t="n">
        <v>11</v>
      </c>
    </row>
    <row r="57">
      <c r="A57" s="18" t="n">
        <v>46133</v>
      </c>
      <c r="B57" s="19" t="n">
        <v>46113</v>
      </c>
      <c r="C57" t="inlineStr">
        <is>
          <t>Auvergne-Rhône-Alpes</t>
        </is>
      </c>
      <c r="D57" t="inlineStr">
        <is>
          <t>Nadia Roux</t>
        </is>
      </c>
      <c r="E57" t="inlineStr">
        <is>
          <t>Licences</t>
        </is>
      </c>
      <c r="F57" s="17" t="n">
        <v>2190</v>
      </c>
      <c r="G57" s="17" t="n">
        <v>1533</v>
      </c>
      <c r="H57" s="17">
        <f>F57-G57</f>
        <v/>
      </c>
      <c r="I57" t="n">
        <v>14</v>
      </c>
    </row>
    <row r="58">
      <c r="A58" s="18" t="n">
        <v>46134</v>
      </c>
      <c r="B58" s="19" t="n">
        <v>46113</v>
      </c>
      <c r="C58" t="inlineStr">
        <is>
          <t>Nouvelle-Aquitaine</t>
        </is>
      </c>
      <c r="D58" t="inlineStr">
        <is>
          <t>Paul Girard</t>
        </is>
      </c>
      <c r="E58" t="inlineStr">
        <is>
          <t>Licences</t>
        </is>
      </c>
      <c r="F58" s="17" t="n">
        <v>1410</v>
      </c>
      <c r="G58" s="17" t="n">
        <v>1073</v>
      </c>
      <c r="H58" s="17">
        <f>F58-G58</f>
        <v/>
      </c>
      <c r="I58" t="n">
        <v>11</v>
      </c>
    </row>
    <row r="59">
      <c r="A59" s="18" t="n">
        <v>46135</v>
      </c>
      <c r="B59" s="19" t="n">
        <v>46113</v>
      </c>
      <c r="C59" t="inlineStr">
        <is>
          <t>Auvergne-Rhône-Alpes</t>
        </is>
      </c>
      <c r="D59" t="inlineStr">
        <is>
          <t>Nadia Roux</t>
        </is>
      </c>
      <c r="E59" t="inlineStr">
        <is>
          <t>Licences</t>
        </is>
      </c>
      <c r="F59" s="17" t="n">
        <v>720</v>
      </c>
      <c r="G59" s="17" t="n">
        <v>544</v>
      </c>
      <c r="H59" s="17">
        <f>F59-G59</f>
        <v/>
      </c>
      <c r="I59" t="n">
        <v>8</v>
      </c>
    </row>
    <row r="60">
      <c r="A60" s="18" t="n">
        <v>46138</v>
      </c>
      <c r="B60" s="19" t="n">
        <v>46113</v>
      </c>
      <c r="C60" t="inlineStr">
        <is>
          <t>Île-de-France</t>
        </is>
      </c>
      <c r="D60" t="inlineStr">
        <is>
          <t>Hugo Fabre</t>
        </is>
      </c>
      <c r="E60" t="inlineStr">
        <is>
          <t>Formation</t>
        </is>
      </c>
      <c r="F60" s="17" t="n">
        <v>2670</v>
      </c>
      <c r="G60" s="17" t="n">
        <v>1304</v>
      </c>
      <c r="H60" s="17">
        <f>F60-G60</f>
        <v/>
      </c>
      <c r="I60" t="n">
        <v>8</v>
      </c>
    </row>
    <row r="61">
      <c r="A61" s="18" t="n">
        <v>46145</v>
      </c>
      <c r="B61" s="19" t="n">
        <v>46143</v>
      </c>
      <c r="C61" t="inlineStr">
        <is>
          <t>Hauts-de-France</t>
        </is>
      </c>
      <c r="D61" t="inlineStr">
        <is>
          <t>Inès Moreau</t>
        </is>
      </c>
      <c r="E61" t="inlineStr">
        <is>
          <t>Formation</t>
        </is>
      </c>
      <c r="F61" s="17" t="n">
        <v>4220</v>
      </c>
      <c r="G61" s="17" t="n">
        <v>1745</v>
      </c>
      <c r="H61" s="17">
        <f>F61-G61</f>
        <v/>
      </c>
      <c r="I61" t="n">
        <v>2</v>
      </c>
    </row>
    <row r="62">
      <c r="A62" s="18" t="n">
        <v>46149</v>
      </c>
      <c r="B62" s="19" t="n">
        <v>46143</v>
      </c>
      <c r="C62" t="inlineStr">
        <is>
          <t>Nouvelle-Aquitaine</t>
        </is>
      </c>
      <c r="D62" t="inlineStr">
        <is>
          <t>Paul Girard</t>
        </is>
      </c>
      <c r="E62" t="inlineStr">
        <is>
          <t>Formation</t>
        </is>
      </c>
      <c r="F62" s="17" t="n">
        <v>2070</v>
      </c>
      <c r="G62" s="17" t="n">
        <v>874</v>
      </c>
      <c r="H62" s="17">
        <f>F62-G62</f>
        <v/>
      </c>
      <c r="I62" t="n">
        <v>14</v>
      </c>
    </row>
    <row r="63">
      <c r="A63" s="18" t="n">
        <v>46150</v>
      </c>
      <c r="B63" s="19" t="n">
        <v>46143</v>
      </c>
      <c r="C63" t="inlineStr">
        <is>
          <t>Auvergne-Rhône-Alpes</t>
        </is>
      </c>
      <c r="D63" t="inlineStr">
        <is>
          <t>Nadia Roux</t>
        </is>
      </c>
      <c r="E63" t="inlineStr">
        <is>
          <t>Conseil</t>
        </is>
      </c>
      <c r="F63" s="17" t="n">
        <v>6660</v>
      </c>
      <c r="G63" s="17" t="n">
        <v>3323</v>
      </c>
      <c r="H63" s="17">
        <f>F63-G63</f>
        <v/>
      </c>
      <c r="I63" t="n">
        <v>6</v>
      </c>
    </row>
    <row r="64">
      <c r="A64" s="18" t="n">
        <v>46150</v>
      </c>
      <c r="B64" s="19" t="n">
        <v>46143</v>
      </c>
      <c r="C64" t="inlineStr">
        <is>
          <t>Nouvelle-Aquitaine</t>
        </is>
      </c>
      <c r="D64" t="inlineStr">
        <is>
          <t>Paul Girard</t>
        </is>
      </c>
      <c r="E64" t="inlineStr">
        <is>
          <t>Licences</t>
        </is>
      </c>
      <c r="F64" s="17" t="n">
        <v>1850</v>
      </c>
      <c r="G64" s="17" t="n">
        <v>1406</v>
      </c>
      <c r="H64" s="17">
        <f>F64-G64</f>
        <v/>
      </c>
      <c r="I64" t="n">
        <v>15</v>
      </c>
    </row>
    <row r="65">
      <c r="A65" s="18" t="n">
        <v>46151</v>
      </c>
      <c r="B65" s="19" t="n">
        <v>46143</v>
      </c>
      <c r="C65" t="inlineStr">
        <is>
          <t>Auvergne-Rhône-Alpes</t>
        </is>
      </c>
      <c r="D65" t="inlineStr">
        <is>
          <t>Nadia Roux</t>
        </is>
      </c>
      <c r="E65" t="inlineStr">
        <is>
          <t>Formation</t>
        </is>
      </c>
      <c r="F65" s="17" t="n">
        <v>3510</v>
      </c>
      <c r="G65" s="17" t="n">
        <v>1401</v>
      </c>
      <c r="H65" s="17">
        <f>F65-G65</f>
        <v/>
      </c>
      <c r="I65" t="n">
        <v>2</v>
      </c>
    </row>
    <row r="66">
      <c r="A66" s="18" t="n">
        <v>46155</v>
      </c>
      <c r="B66" s="19" t="n">
        <v>46143</v>
      </c>
      <c r="C66" t="inlineStr">
        <is>
          <t>Île-de-France</t>
        </is>
      </c>
      <c r="D66" t="inlineStr">
        <is>
          <t>Hugo Fabre</t>
        </is>
      </c>
      <c r="E66" t="inlineStr">
        <is>
          <t>Formation</t>
        </is>
      </c>
      <c r="F66" s="17" t="n">
        <v>4660</v>
      </c>
      <c r="G66" s="17" t="n">
        <v>1869</v>
      </c>
      <c r="H66" s="17">
        <f>F66-G66</f>
        <v/>
      </c>
      <c r="I66" t="n">
        <v>4</v>
      </c>
    </row>
    <row r="67">
      <c r="A67" s="18" t="n">
        <v>46156</v>
      </c>
      <c r="B67" s="19" t="n">
        <v>46143</v>
      </c>
      <c r="C67" t="inlineStr">
        <is>
          <t>Nouvelle-Aquitaine</t>
        </is>
      </c>
      <c r="D67" t="inlineStr">
        <is>
          <t>Paul Girard</t>
        </is>
      </c>
      <c r="E67" t="inlineStr">
        <is>
          <t>Formation</t>
        </is>
      </c>
      <c r="F67" s="17" t="n">
        <v>2040</v>
      </c>
      <c r="G67" s="17" t="n">
        <v>953</v>
      </c>
      <c r="H67" s="17">
        <f>F67-G67</f>
        <v/>
      </c>
      <c r="I67" t="n">
        <v>12</v>
      </c>
    </row>
    <row r="68">
      <c r="A68" s="18" t="n">
        <v>46158</v>
      </c>
      <c r="B68" s="19" t="n">
        <v>46143</v>
      </c>
      <c r="C68" t="inlineStr">
        <is>
          <t>Île-de-France</t>
        </is>
      </c>
      <c r="D68" t="inlineStr">
        <is>
          <t>Claire Petit</t>
        </is>
      </c>
      <c r="E68" t="inlineStr">
        <is>
          <t>Licences</t>
        </is>
      </c>
      <c r="F68" s="17" t="n">
        <v>2400</v>
      </c>
      <c r="G68" s="17" t="n">
        <v>1771</v>
      </c>
      <c r="H68" s="17">
        <f>F68-G68</f>
        <v/>
      </c>
      <c r="I68" t="n">
        <v>4</v>
      </c>
    </row>
    <row r="69">
      <c r="A69" s="18" t="n">
        <v>46158</v>
      </c>
      <c r="B69" s="19" t="n">
        <v>46143</v>
      </c>
      <c r="C69" t="inlineStr">
        <is>
          <t>Auvergne-Rhône-Alpes</t>
        </is>
      </c>
      <c r="D69" t="inlineStr">
        <is>
          <t>Nadia Roux</t>
        </is>
      </c>
      <c r="E69" t="inlineStr">
        <is>
          <t>Conseil</t>
        </is>
      </c>
      <c r="F69" s="17" t="n">
        <v>5330</v>
      </c>
      <c r="G69" s="17" t="n">
        <v>2684</v>
      </c>
      <c r="H69" s="17">
        <f>F69-G69</f>
        <v/>
      </c>
      <c r="I69" t="n">
        <v>13</v>
      </c>
    </row>
    <row r="70">
      <c r="A70" s="18" t="n">
        <v>46160</v>
      </c>
      <c r="B70" s="19" t="n">
        <v>46143</v>
      </c>
      <c r="C70" t="inlineStr">
        <is>
          <t>Hauts-de-France</t>
        </is>
      </c>
      <c r="D70" t="inlineStr">
        <is>
          <t>Inès Moreau</t>
        </is>
      </c>
      <c r="E70" t="inlineStr">
        <is>
          <t>Conseil</t>
        </is>
      </c>
      <c r="F70" s="17" t="n">
        <v>7200</v>
      </c>
      <c r="G70" s="17" t="n">
        <v>3890</v>
      </c>
      <c r="H70" s="17">
        <f>F70-G70</f>
        <v/>
      </c>
      <c r="I70" t="n">
        <v>8</v>
      </c>
    </row>
    <row r="71">
      <c r="A71" s="18" t="n">
        <v>46162</v>
      </c>
      <c r="B71" s="19" t="n">
        <v>46143</v>
      </c>
      <c r="C71" t="inlineStr">
        <is>
          <t>Île-de-France</t>
        </is>
      </c>
      <c r="D71" t="inlineStr">
        <is>
          <t>Hugo Fabre</t>
        </is>
      </c>
      <c r="E71" t="inlineStr">
        <is>
          <t>Licences</t>
        </is>
      </c>
      <c r="F71" s="17" t="n">
        <v>610</v>
      </c>
      <c r="G71" s="17" t="n">
        <v>428</v>
      </c>
      <c r="H71" s="17">
        <f>F71-G71</f>
        <v/>
      </c>
      <c r="I71" t="n">
        <v>11</v>
      </c>
    </row>
    <row r="72">
      <c r="A72" s="18" t="n">
        <v>46165</v>
      </c>
      <c r="B72" s="19" t="n">
        <v>46143</v>
      </c>
      <c r="C72" t="inlineStr">
        <is>
          <t>Île-de-France</t>
        </is>
      </c>
      <c r="D72" t="inlineStr">
        <is>
          <t>Claire Petit</t>
        </is>
      </c>
      <c r="E72" t="inlineStr">
        <is>
          <t>Conseil</t>
        </is>
      </c>
      <c r="F72" s="17" t="n">
        <v>6970</v>
      </c>
      <c r="G72" s="17" t="n">
        <v>4158</v>
      </c>
      <c r="H72" s="17">
        <f>F72-G72</f>
        <v/>
      </c>
      <c r="I72" t="n">
        <v>7</v>
      </c>
    </row>
    <row r="73">
      <c r="A73" s="18" t="n">
        <v>46166</v>
      </c>
      <c r="B73" s="19" t="n">
        <v>46143</v>
      </c>
      <c r="C73" t="inlineStr">
        <is>
          <t>Nouvelle-Aquitaine</t>
        </is>
      </c>
      <c r="D73" t="inlineStr">
        <is>
          <t>Paul Girard</t>
        </is>
      </c>
      <c r="E73" t="inlineStr">
        <is>
          <t>Formation</t>
        </is>
      </c>
      <c r="F73" s="17" t="n">
        <v>3720</v>
      </c>
      <c r="G73" s="17" t="n">
        <v>1820</v>
      </c>
      <c r="H73" s="17">
        <f>F73-G73</f>
        <v/>
      </c>
      <c r="I73" t="n">
        <v>2</v>
      </c>
    </row>
    <row r="74">
      <c r="A74" s="18" t="n">
        <v>46166</v>
      </c>
      <c r="B74" s="19" t="n">
        <v>46143</v>
      </c>
      <c r="C74" t="inlineStr">
        <is>
          <t>Hauts-de-France</t>
        </is>
      </c>
      <c r="D74" t="inlineStr">
        <is>
          <t>Inès Moreau</t>
        </is>
      </c>
      <c r="E74" t="inlineStr">
        <is>
          <t>Formation</t>
        </is>
      </c>
      <c r="F74" s="17" t="n">
        <v>3520</v>
      </c>
      <c r="G74" s="17" t="n">
        <v>1502</v>
      </c>
      <c r="H74" s="17">
        <f>F74-G74</f>
        <v/>
      </c>
      <c r="I74" t="n">
        <v>2</v>
      </c>
    </row>
    <row r="75">
      <c r="A75" s="18" t="n">
        <v>46167</v>
      </c>
      <c r="B75" s="19" t="n">
        <v>46143</v>
      </c>
      <c r="C75" t="inlineStr">
        <is>
          <t>Île-de-France</t>
        </is>
      </c>
      <c r="D75" t="inlineStr">
        <is>
          <t>Claire Petit</t>
        </is>
      </c>
      <c r="E75" t="inlineStr">
        <is>
          <t>Conseil</t>
        </is>
      </c>
      <c r="F75" s="17" t="n">
        <v>3210</v>
      </c>
      <c r="G75" s="17" t="n">
        <v>1670</v>
      </c>
      <c r="H75" s="17">
        <f>F75-G75</f>
        <v/>
      </c>
      <c r="I75" t="n">
        <v>8</v>
      </c>
    </row>
    <row r="76">
      <c r="A76" s="18" t="n">
        <v>46174</v>
      </c>
      <c r="B76" s="19" t="n">
        <v>46174</v>
      </c>
      <c r="C76" t="inlineStr">
        <is>
          <t>Nouvelle-Aquitaine</t>
        </is>
      </c>
      <c r="D76" t="inlineStr">
        <is>
          <t>Paul Girard</t>
        </is>
      </c>
      <c r="E76" t="inlineStr">
        <is>
          <t>Formation</t>
        </is>
      </c>
      <c r="F76" s="17" t="n">
        <v>4280</v>
      </c>
      <c r="G76" s="17" t="n">
        <v>1741</v>
      </c>
      <c r="H76" s="17">
        <f>F76-G76</f>
        <v/>
      </c>
      <c r="I76" t="n">
        <v>14</v>
      </c>
    </row>
    <row r="77">
      <c r="A77" s="18" t="n">
        <v>46178</v>
      </c>
      <c r="B77" s="19" t="n">
        <v>46174</v>
      </c>
      <c r="C77" t="inlineStr">
        <is>
          <t>Nouvelle-Aquitaine</t>
        </is>
      </c>
      <c r="D77" t="inlineStr">
        <is>
          <t>Paul Girard</t>
        </is>
      </c>
      <c r="E77" t="inlineStr">
        <is>
          <t>Licences</t>
        </is>
      </c>
      <c r="F77" s="17" t="n">
        <v>1850</v>
      </c>
      <c r="G77" s="17" t="n">
        <v>1390</v>
      </c>
      <c r="H77" s="17">
        <f>F77-G77</f>
        <v/>
      </c>
      <c r="I77" t="n">
        <v>14</v>
      </c>
    </row>
    <row r="78">
      <c r="A78" s="18" t="n">
        <v>46178</v>
      </c>
      <c r="B78" s="19" t="n">
        <v>46174</v>
      </c>
      <c r="C78" t="inlineStr">
        <is>
          <t>Hauts-de-France</t>
        </is>
      </c>
      <c r="D78" t="inlineStr">
        <is>
          <t>Inès Moreau</t>
        </is>
      </c>
      <c r="E78" t="inlineStr">
        <is>
          <t>Licences</t>
        </is>
      </c>
      <c r="F78" s="17" t="n">
        <v>930</v>
      </c>
      <c r="G78" s="17" t="n">
        <v>704</v>
      </c>
      <c r="H78" s="17">
        <f>F78-G78</f>
        <v/>
      </c>
      <c r="I78" t="n">
        <v>8</v>
      </c>
    </row>
    <row r="79">
      <c r="A79" s="18" t="n">
        <v>46180</v>
      </c>
      <c r="B79" s="19" t="n">
        <v>46174</v>
      </c>
      <c r="C79" t="inlineStr">
        <is>
          <t>Île-de-France</t>
        </is>
      </c>
      <c r="D79" t="inlineStr">
        <is>
          <t>Hugo Fabre</t>
        </is>
      </c>
      <c r="E79" t="inlineStr">
        <is>
          <t>Conseil</t>
        </is>
      </c>
      <c r="F79" s="17" t="n">
        <v>6960</v>
      </c>
      <c r="G79" s="17" t="n">
        <v>3415</v>
      </c>
      <c r="H79" s="17">
        <f>F79-G79</f>
        <v/>
      </c>
      <c r="I79" t="n">
        <v>12</v>
      </c>
    </row>
    <row r="80">
      <c r="A80" s="18" t="n">
        <v>46180</v>
      </c>
      <c r="B80" s="19" t="n">
        <v>46174</v>
      </c>
      <c r="C80" t="inlineStr">
        <is>
          <t>Auvergne-Rhône-Alpes</t>
        </is>
      </c>
      <c r="D80" t="inlineStr">
        <is>
          <t>Nadia Roux</t>
        </is>
      </c>
      <c r="E80" t="inlineStr">
        <is>
          <t>Formation</t>
        </is>
      </c>
      <c r="F80" s="17" t="n">
        <v>3270</v>
      </c>
      <c r="G80" s="17" t="n">
        <v>1325</v>
      </c>
      <c r="H80" s="17">
        <f>F80-G80</f>
        <v/>
      </c>
      <c r="I80" t="n">
        <v>11</v>
      </c>
    </row>
    <row r="81">
      <c r="A81" s="18" t="n">
        <v>46181</v>
      </c>
      <c r="B81" s="19" t="n">
        <v>46174</v>
      </c>
      <c r="C81" t="inlineStr">
        <is>
          <t>Auvergne-Rhône-Alpes</t>
        </is>
      </c>
      <c r="D81" t="inlineStr">
        <is>
          <t>Nadia Roux</t>
        </is>
      </c>
      <c r="E81" t="inlineStr">
        <is>
          <t>Licences</t>
        </is>
      </c>
      <c r="F81" s="17" t="n">
        <v>1350</v>
      </c>
      <c r="G81" s="17" t="n">
        <v>1028</v>
      </c>
      <c r="H81" s="17">
        <f>F81-G81</f>
        <v/>
      </c>
      <c r="I81" t="n">
        <v>7</v>
      </c>
    </row>
    <row r="82">
      <c r="A82" s="18" t="n">
        <v>46183</v>
      </c>
      <c r="B82" s="19" t="n">
        <v>46174</v>
      </c>
      <c r="C82" t="inlineStr">
        <is>
          <t>Île-de-France</t>
        </is>
      </c>
      <c r="D82" t="inlineStr">
        <is>
          <t>Hugo Fabre</t>
        </is>
      </c>
      <c r="E82" t="inlineStr">
        <is>
          <t>Formation</t>
        </is>
      </c>
      <c r="F82" s="17" t="n">
        <v>3280</v>
      </c>
      <c r="G82" s="17" t="n">
        <v>1634</v>
      </c>
      <c r="H82" s="17">
        <f>F82-G82</f>
        <v/>
      </c>
      <c r="I82" t="n">
        <v>3</v>
      </c>
    </row>
    <row r="83">
      <c r="A83" s="18" t="n">
        <v>46183</v>
      </c>
      <c r="B83" s="19" t="n">
        <v>46174</v>
      </c>
      <c r="C83" t="inlineStr">
        <is>
          <t>Auvergne-Rhône-Alpes</t>
        </is>
      </c>
      <c r="D83" t="inlineStr">
        <is>
          <t>Nadia Roux</t>
        </is>
      </c>
      <c r="E83" t="inlineStr">
        <is>
          <t>Formation</t>
        </is>
      </c>
      <c r="F83" s="17" t="n">
        <v>4350</v>
      </c>
      <c r="G83" s="17" t="n">
        <v>1787</v>
      </c>
      <c r="H83" s="17">
        <f>F83-G83</f>
        <v/>
      </c>
      <c r="I83" t="n">
        <v>3</v>
      </c>
    </row>
    <row r="84">
      <c r="A84" s="18" t="n">
        <v>46184</v>
      </c>
      <c r="B84" s="19" t="n">
        <v>46174</v>
      </c>
      <c r="C84" t="inlineStr">
        <is>
          <t>Île-de-France</t>
        </is>
      </c>
      <c r="D84" t="inlineStr">
        <is>
          <t>Claire Petit</t>
        </is>
      </c>
      <c r="E84" t="inlineStr">
        <is>
          <t>Formation</t>
        </is>
      </c>
      <c r="F84" s="17" t="n">
        <v>2330</v>
      </c>
      <c r="G84" s="17" t="n">
        <v>1153</v>
      </c>
      <c r="H84" s="17">
        <f>F84-G84</f>
        <v/>
      </c>
      <c r="I84" t="n">
        <v>13</v>
      </c>
    </row>
    <row r="85">
      <c r="A85" s="18" t="n">
        <v>46185</v>
      </c>
      <c r="B85" s="19" t="n">
        <v>46174</v>
      </c>
      <c r="C85" t="inlineStr">
        <is>
          <t>Hauts-de-France</t>
        </is>
      </c>
      <c r="D85" t="inlineStr">
        <is>
          <t>Inès Moreau</t>
        </is>
      </c>
      <c r="E85" t="inlineStr">
        <is>
          <t>Formation</t>
        </is>
      </c>
      <c r="F85" s="17" t="n">
        <v>3340</v>
      </c>
      <c r="G85" s="17" t="n">
        <v>1328</v>
      </c>
      <c r="H85" s="17">
        <f>F85-G85</f>
        <v/>
      </c>
      <c r="I85" t="n">
        <v>10</v>
      </c>
    </row>
    <row r="86">
      <c r="A86" s="18" t="n">
        <v>46186</v>
      </c>
      <c r="B86" s="19" t="n">
        <v>46174</v>
      </c>
      <c r="C86" t="inlineStr">
        <is>
          <t>Auvergne-Rhône-Alpes</t>
        </is>
      </c>
      <c r="D86" t="inlineStr">
        <is>
          <t>Nadia Roux</t>
        </is>
      </c>
      <c r="E86" t="inlineStr">
        <is>
          <t>Conseil</t>
        </is>
      </c>
      <c r="F86" s="17" t="n">
        <v>5590</v>
      </c>
      <c r="G86" s="17" t="n">
        <v>2894</v>
      </c>
      <c r="H86" s="17">
        <f>F86-G86</f>
        <v/>
      </c>
      <c r="I86" t="n">
        <v>7</v>
      </c>
    </row>
    <row r="87">
      <c r="A87" s="18" t="n">
        <v>46188</v>
      </c>
      <c r="B87" s="19" t="n">
        <v>46174</v>
      </c>
      <c r="C87" t="inlineStr">
        <is>
          <t>Île-de-France</t>
        </is>
      </c>
      <c r="D87" t="inlineStr">
        <is>
          <t>Claire Petit</t>
        </is>
      </c>
      <c r="E87" t="inlineStr">
        <is>
          <t>Formation</t>
        </is>
      </c>
      <c r="F87" s="17" t="n">
        <v>2140</v>
      </c>
      <c r="G87" s="17" t="n">
        <v>853</v>
      </c>
      <c r="H87" s="17">
        <f>F87-G87</f>
        <v/>
      </c>
      <c r="I87" t="n">
        <v>15</v>
      </c>
    </row>
    <row r="88">
      <c r="A88" s="18" t="n">
        <v>46189</v>
      </c>
      <c r="B88" s="19" t="n">
        <v>46174</v>
      </c>
      <c r="C88" t="inlineStr">
        <is>
          <t>Auvergne-Rhône-Alpes</t>
        </is>
      </c>
      <c r="D88" t="inlineStr">
        <is>
          <t>Nadia Roux</t>
        </is>
      </c>
      <c r="E88" t="inlineStr">
        <is>
          <t>Licences</t>
        </is>
      </c>
      <c r="F88" s="17" t="n">
        <v>790</v>
      </c>
      <c r="G88" s="17" t="n">
        <v>561</v>
      </c>
      <c r="H88" s="17">
        <f>F88-G88</f>
        <v/>
      </c>
      <c r="I88" t="n">
        <v>10</v>
      </c>
    </row>
    <row r="89">
      <c r="A89" s="18" t="n">
        <v>46193</v>
      </c>
      <c r="B89" s="19" t="n">
        <v>46174</v>
      </c>
      <c r="C89" t="inlineStr">
        <is>
          <t>Île-de-France</t>
        </is>
      </c>
      <c r="D89" t="inlineStr">
        <is>
          <t>Claire Petit</t>
        </is>
      </c>
      <c r="E89" t="inlineStr">
        <is>
          <t>Conseil</t>
        </is>
      </c>
      <c r="F89" s="17" t="n">
        <v>5490</v>
      </c>
      <c r="G89" s="17" t="n">
        <v>2781</v>
      </c>
      <c r="H89" s="17">
        <f>F89-G89</f>
        <v/>
      </c>
      <c r="I89" t="n">
        <v>2</v>
      </c>
    </row>
    <row r="90">
      <c r="A90" s="18" t="n">
        <v>46193</v>
      </c>
      <c r="B90" s="19" t="n">
        <v>46174</v>
      </c>
      <c r="C90" t="inlineStr">
        <is>
          <t>Hauts-de-France</t>
        </is>
      </c>
      <c r="D90" t="inlineStr">
        <is>
          <t>Inès Moreau</t>
        </is>
      </c>
      <c r="E90" t="inlineStr">
        <is>
          <t>Conseil</t>
        </is>
      </c>
      <c r="F90" s="17" t="n">
        <v>4260</v>
      </c>
      <c r="G90" s="17" t="n">
        <v>2119</v>
      </c>
      <c r="H90" s="17">
        <f>F90-G90</f>
        <v/>
      </c>
      <c r="I90" t="n">
        <v>10</v>
      </c>
    </row>
    <row r="91">
      <c r="A91" s="18" t="n">
        <v>46194</v>
      </c>
      <c r="B91" s="19" t="n">
        <v>46174</v>
      </c>
      <c r="C91" t="inlineStr">
        <is>
          <t>Île-de-France</t>
        </is>
      </c>
      <c r="D91" t="inlineStr">
        <is>
          <t>Hugo Fabre</t>
        </is>
      </c>
      <c r="E91" t="inlineStr">
        <is>
          <t>Formation</t>
        </is>
      </c>
      <c r="F91" s="17" t="n">
        <v>2750</v>
      </c>
      <c r="G91" s="17" t="n">
        <v>1075</v>
      </c>
      <c r="H91" s="17">
        <f>F91-G91</f>
        <v/>
      </c>
      <c r="I91" t="n">
        <v>8</v>
      </c>
    </row>
    <row r="92">
      <c r="A92" s="18" t="n">
        <v>46199</v>
      </c>
      <c r="B92" s="19" t="n">
        <v>46174</v>
      </c>
      <c r="C92" t="inlineStr">
        <is>
          <t>Hauts-de-France</t>
        </is>
      </c>
      <c r="D92" t="inlineStr">
        <is>
          <t>Inès Moreau</t>
        </is>
      </c>
      <c r="E92" t="inlineStr">
        <is>
          <t>Formation</t>
        </is>
      </c>
      <c r="F92" s="17" t="n">
        <v>2260</v>
      </c>
      <c r="G92" s="17" t="n">
        <v>896</v>
      </c>
      <c r="H92" s="17">
        <f>F92-G92</f>
        <v/>
      </c>
      <c r="I92" t="n">
        <v>7</v>
      </c>
    </row>
    <row r="93">
      <c r="A93" s="18" t="n">
        <v>46201</v>
      </c>
      <c r="B93" s="19" t="n">
        <v>46174</v>
      </c>
      <c r="C93" t="inlineStr">
        <is>
          <t>Nouvelle-Aquitaine</t>
        </is>
      </c>
      <c r="D93" t="inlineStr">
        <is>
          <t>Paul Girard</t>
        </is>
      </c>
      <c r="E93" t="inlineStr">
        <is>
          <t>Formation</t>
        </is>
      </c>
      <c r="F93" s="17" t="n">
        <v>4790</v>
      </c>
      <c r="G93" s="17" t="n">
        <v>2186</v>
      </c>
      <c r="H93" s="17">
        <f>F93-G93</f>
        <v/>
      </c>
      <c r="I93" t="n">
        <v>5</v>
      </c>
    </row>
    <row r="94">
      <c r="A94" s="18" t="n">
        <v>46204</v>
      </c>
      <c r="B94" s="19" t="n">
        <v>46204</v>
      </c>
      <c r="C94" t="inlineStr">
        <is>
          <t>Hauts-de-France</t>
        </is>
      </c>
      <c r="D94" t="inlineStr">
        <is>
          <t>Inès Moreau</t>
        </is>
      </c>
      <c r="E94" t="inlineStr">
        <is>
          <t>Formation</t>
        </is>
      </c>
      <c r="F94" s="17" t="n">
        <v>3390</v>
      </c>
      <c r="G94" s="17" t="n">
        <v>1390</v>
      </c>
      <c r="H94" s="17">
        <f>F94-G94</f>
        <v/>
      </c>
      <c r="I94" t="n">
        <v>6</v>
      </c>
    </row>
    <row r="95">
      <c r="A95" s="18" t="n">
        <v>46208</v>
      </c>
      <c r="B95" s="19" t="n">
        <v>46204</v>
      </c>
      <c r="C95" t="inlineStr">
        <is>
          <t>Auvergne-Rhône-Alpes</t>
        </is>
      </c>
      <c r="D95" t="inlineStr">
        <is>
          <t>Nadia Roux</t>
        </is>
      </c>
      <c r="E95" t="inlineStr">
        <is>
          <t>Formation</t>
        </is>
      </c>
      <c r="F95" s="17" t="n">
        <v>3510</v>
      </c>
      <c r="G95" s="17" t="n">
        <v>1627</v>
      </c>
      <c r="H95" s="17">
        <f>F95-G95</f>
        <v/>
      </c>
      <c r="I95" t="n">
        <v>5</v>
      </c>
    </row>
    <row r="96">
      <c r="A96" s="18" t="n">
        <v>46208</v>
      </c>
      <c r="B96" s="19" t="n">
        <v>46204</v>
      </c>
      <c r="C96" t="inlineStr">
        <is>
          <t>Nouvelle-Aquitaine</t>
        </is>
      </c>
      <c r="D96" t="inlineStr">
        <is>
          <t>Paul Girard</t>
        </is>
      </c>
      <c r="E96" t="inlineStr">
        <is>
          <t>Licences</t>
        </is>
      </c>
      <c r="F96" s="17" t="n">
        <v>760</v>
      </c>
      <c r="G96" s="17" t="n">
        <v>573</v>
      </c>
      <c r="H96" s="17">
        <f>F96-G96</f>
        <v/>
      </c>
      <c r="I96" t="n">
        <v>8</v>
      </c>
    </row>
    <row r="97">
      <c r="A97" s="18" t="n">
        <v>46213</v>
      </c>
      <c r="B97" s="19" t="n">
        <v>46204</v>
      </c>
      <c r="C97" t="inlineStr">
        <is>
          <t>Île-de-France</t>
        </is>
      </c>
      <c r="D97" t="inlineStr">
        <is>
          <t>Claire Petit</t>
        </is>
      </c>
      <c r="E97" t="inlineStr">
        <is>
          <t>Formation</t>
        </is>
      </c>
      <c r="F97" s="17" t="n">
        <v>3810</v>
      </c>
      <c r="G97" s="17" t="n">
        <v>1554</v>
      </c>
      <c r="H97" s="17">
        <f>F97-G97</f>
        <v/>
      </c>
      <c r="I97" t="n">
        <v>6</v>
      </c>
    </row>
    <row r="98">
      <c r="A98" s="18" t="n">
        <v>46216</v>
      </c>
      <c r="B98" s="19" t="n">
        <v>46204</v>
      </c>
      <c r="C98" t="inlineStr">
        <is>
          <t>Auvergne-Rhône-Alpes</t>
        </is>
      </c>
      <c r="D98" t="inlineStr">
        <is>
          <t>Nadia Roux</t>
        </is>
      </c>
      <c r="E98" t="inlineStr">
        <is>
          <t>Licences</t>
        </is>
      </c>
      <c r="F98" s="17" t="n">
        <v>1990</v>
      </c>
      <c r="G98" s="17" t="n">
        <v>1548</v>
      </c>
      <c r="H98" s="17">
        <f>F98-G98</f>
        <v/>
      </c>
      <c r="I98" t="n">
        <v>6</v>
      </c>
    </row>
    <row r="99">
      <c r="A99" s="18" t="n">
        <v>46216</v>
      </c>
      <c r="B99" s="19" t="n">
        <v>46204</v>
      </c>
      <c r="C99" t="inlineStr">
        <is>
          <t>Hauts-de-France</t>
        </is>
      </c>
      <c r="D99" t="inlineStr">
        <is>
          <t>Inès Moreau</t>
        </is>
      </c>
      <c r="E99" t="inlineStr">
        <is>
          <t>Formation</t>
        </is>
      </c>
      <c r="F99" s="17" t="n">
        <v>3270</v>
      </c>
      <c r="G99" s="17" t="n">
        <v>1447</v>
      </c>
      <c r="H99" s="17">
        <f>F99-G99</f>
        <v/>
      </c>
      <c r="I99" t="n">
        <v>11</v>
      </c>
    </row>
    <row r="100">
      <c r="A100" s="18" t="n">
        <v>46217</v>
      </c>
      <c r="B100" s="19" t="n">
        <v>46204</v>
      </c>
      <c r="C100" t="inlineStr">
        <is>
          <t>Île-de-France</t>
        </is>
      </c>
      <c r="D100" t="inlineStr">
        <is>
          <t>Claire Petit</t>
        </is>
      </c>
      <c r="E100" t="inlineStr">
        <is>
          <t>Formation</t>
        </is>
      </c>
      <c r="F100" s="17" t="n">
        <v>3110</v>
      </c>
      <c r="G100" s="17" t="n">
        <v>1355</v>
      </c>
      <c r="H100" s="17">
        <f>F100-G100</f>
        <v/>
      </c>
      <c r="I100" t="n">
        <v>14</v>
      </c>
    </row>
    <row r="101">
      <c r="A101" s="18" t="n">
        <v>46221</v>
      </c>
      <c r="B101" s="19" t="n">
        <v>46204</v>
      </c>
      <c r="C101" t="inlineStr">
        <is>
          <t>Île-de-France</t>
        </is>
      </c>
      <c r="D101" t="inlineStr">
        <is>
          <t>Hugo Fabre</t>
        </is>
      </c>
      <c r="E101" t="inlineStr">
        <is>
          <t>Conseil</t>
        </is>
      </c>
      <c r="F101" s="17" t="n">
        <v>6890</v>
      </c>
      <c r="G101" s="17" t="n">
        <v>4115</v>
      </c>
      <c r="H101" s="17">
        <f>F101-G101</f>
        <v/>
      </c>
      <c r="I101" t="n">
        <v>15</v>
      </c>
    </row>
    <row r="102">
      <c r="A102" s="18" t="n">
        <v>46222</v>
      </c>
      <c r="B102" s="19" t="n">
        <v>46204</v>
      </c>
      <c r="C102" t="inlineStr">
        <is>
          <t>Auvergne-Rhône-Alpes</t>
        </is>
      </c>
      <c r="D102" t="inlineStr">
        <is>
          <t>Nadia Roux</t>
        </is>
      </c>
      <c r="E102" t="inlineStr">
        <is>
          <t>Formation</t>
        </is>
      </c>
      <c r="F102" s="17" t="n">
        <v>4430</v>
      </c>
      <c r="G102" s="17" t="n">
        <v>2002</v>
      </c>
      <c r="H102" s="17">
        <f>F102-G102</f>
        <v/>
      </c>
      <c r="I102" t="n">
        <v>5</v>
      </c>
    </row>
    <row r="103">
      <c r="A103" s="18" t="n">
        <v>46226</v>
      </c>
      <c r="B103" s="19" t="n">
        <v>46204</v>
      </c>
      <c r="C103" t="inlineStr">
        <is>
          <t>Auvergne-Rhône-Alpes</t>
        </is>
      </c>
      <c r="D103" t="inlineStr">
        <is>
          <t>Nadia Roux</t>
        </is>
      </c>
      <c r="E103" t="inlineStr">
        <is>
          <t>Formation</t>
        </is>
      </c>
      <c r="F103" s="17" t="n">
        <v>3410</v>
      </c>
      <c r="G103" s="17" t="n">
        <v>1590</v>
      </c>
      <c r="H103" s="17">
        <f>F103-G103</f>
        <v/>
      </c>
      <c r="I103" t="n">
        <v>14</v>
      </c>
    </row>
    <row r="104">
      <c r="A104" s="18" t="n">
        <v>46227</v>
      </c>
      <c r="B104" s="19" t="n">
        <v>46204</v>
      </c>
      <c r="C104" t="inlineStr">
        <is>
          <t>Île-de-France</t>
        </is>
      </c>
      <c r="D104" t="inlineStr">
        <is>
          <t>Hugo Fabre</t>
        </is>
      </c>
      <c r="E104" t="inlineStr">
        <is>
          <t>Formation</t>
        </is>
      </c>
      <c r="F104" s="17" t="n">
        <v>4310</v>
      </c>
      <c r="G104" s="17" t="n">
        <v>1700</v>
      </c>
      <c r="H104" s="17">
        <f>F104-G104</f>
        <v/>
      </c>
      <c r="I104" t="n">
        <v>15</v>
      </c>
    </row>
    <row r="105">
      <c r="A105" s="18" t="n">
        <v>46227</v>
      </c>
      <c r="B105" s="19" t="n">
        <v>46204</v>
      </c>
      <c r="C105" t="inlineStr">
        <is>
          <t>Hauts-de-France</t>
        </is>
      </c>
      <c r="D105" t="inlineStr">
        <is>
          <t>Inès Moreau</t>
        </is>
      </c>
      <c r="E105" t="inlineStr">
        <is>
          <t>Formation</t>
        </is>
      </c>
      <c r="F105" s="17" t="n">
        <v>2470</v>
      </c>
      <c r="G105" s="17" t="n">
        <v>968</v>
      </c>
      <c r="H105" s="17">
        <f>F105-G105</f>
        <v/>
      </c>
      <c r="I105" t="n">
        <v>6</v>
      </c>
    </row>
    <row r="106">
      <c r="A106" s="18" t="n">
        <v>46230</v>
      </c>
      <c r="B106" s="19" t="n">
        <v>46204</v>
      </c>
      <c r="C106" t="inlineStr">
        <is>
          <t>Nouvelle-Aquitaine</t>
        </is>
      </c>
      <c r="D106" t="inlineStr">
        <is>
          <t>Paul Girard</t>
        </is>
      </c>
      <c r="E106" t="inlineStr">
        <is>
          <t>Formation</t>
        </is>
      </c>
      <c r="F106" s="17" t="n">
        <v>2480</v>
      </c>
      <c r="G106" s="17" t="n">
        <v>1127</v>
      </c>
      <c r="H106" s="17">
        <f>F106-G106</f>
        <v/>
      </c>
      <c r="I106" t="n">
        <v>4</v>
      </c>
    </row>
    <row r="107">
      <c r="A107" s="18" t="n">
        <v>46231</v>
      </c>
      <c r="B107" s="19" t="n">
        <v>46204</v>
      </c>
      <c r="C107" t="inlineStr">
        <is>
          <t>Île-de-France</t>
        </is>
      </c>
      <c r="D107" t="inlineStr">
        <is>
          <t>Claire Petit</t>
        </is>
      </c>
      <c r="E107" t="inlineStr">
        <is>
          <t>Conseil</t>
        </is>
      </c>
      <c r="F107" s="17" t="n">
        <v>6030</v>
      </c>
      <c r="G107" s="17" t="n">
        <v>3320</v>
      </c>
      <c r="H107" s="17">
        <f>F107-G107</f>
        <v/>
      </c>
      <c r="I107" t="n">
        <v>6</v>
      </c>
    </row>
    <row r="108">
      <c r="A108" s="18" t="n">
        <v>46236</v>
      </c>
      <c r="B108" s="19" t="n">
        <v>46235</v>
      </c>
      <c r="C108" t="inlineStr">
        <is>
          <t>Île-de-France</t>
        </is>
      </c>
      <c r="D108" t="inlineStr">
        <is>
          <t>Claire Petit</t>
        </is>
      </c>
      <c r="E108" t="inlineStr">
        <is>
          <t>Conseil</t>
        </is>
      </c>
      <c r="F108" s="17" t="n">
        <v>6800</v>
      </c>
      <c r="G108" s="17" t="n">
        <v>3633</v>
      </c>
      <c r="H108" s="17">
        <f>F108-G108</f>
        <v/>
      </c>
      <c r="I108" t="n">
        <v>14</v>
      </c>
    </row>
    <row r="109">
      <c r="A109" s="18" t="n">
        <v>46240</v>
      </c>
      <c r="B109" s="19" t="n">
        <v>46235</v>
      </c>
      <c r="C109" t="inlineStr">
        <is>
          <t>Hauts-de-France</t>
        </is>
      </c>
      <c r="D109" t="inlineStr">
        <is>
          <t>Inès Moreau</t>
        </is>
      </c>
      <c r="E109" t="inlineStr">
        <is>
          <t>Conseil</t>
        </is>
      </c>
      <c r="F109" s="17" t="n">
        <v>3230</v>
      </c>
      <c r="G109" s="17" t="n">
        <v>1798</v>
      </c>
      <c r="H109" s="17">
        <f>F109-G109</f>
        <v/>
      </c>
      <c r="I109" t="n">
        <v>10</v>
      </c>
    </row>
    <row r="110">
      <c r="A110" s="18" t="n">
        <v>46248</v>
      </c>
      <c r="B110" s="19" t="n">
        <v>46235</v>
      </c>
      <c r="C110" t="inlineStr">
        <is>
          <t>Auvergne-Rhône-Alpes</t>
        </is>
      </c>
      <c r="D110" t="inlineStr">
        <is>
          <t>Nadia Roux</t>
        </is>
      </c>
      <c r="E110" t="inlineStr">
        <is>
          <t>Formation</t>
        </is>
      </c>
      <c r="F110" s="17" t="n">
        <v>3030</v>
      </c>
      <c r="G110" s="17" t="n">
        <v>1513</v>
      </c>
      <c r="H110" s="17">
        <f>F110-G110</f>
        <v/>
      </c>
      <c r="I110" t="n">
        <v>9</v>
      </c>
    </row>
    <row r="111">
      <c r="A111" s="18" t="n">
        <v>46250</v>
      </c>
      <c r="B111" s="19" t="n">
        <v>46235</v>
      </c>
      <c r="C111" t="inlineStr">
        <is>
          <t>Nouvelle-Aquitaine</t>
        </is>
      </c>
      <c r="D111" t="inlineStr">
        <is>
          <t>Paul Girard</t>
        </is>
      </c>
      <c r="E111" t="inlineStr">
        <is>
          <t>Licences</t>
        </is>
      </c>
      <c r="F111" s="17" t="n">
        <v>660</v>
      </c>
      <c r="G111" s="17" t="n">
        <v>478</v>
      </c>
      <c r="H111" s="17">
        <f>F111-G111</f>
        <v/>
      </c>
      <c r="I111" t="n">
        <v>9</v>
      </c>
    </row>
    <row r="112">
      <c r="A112" s="18" t="n">
        <v>46254</v>
      </c>
      <c r="B112" s="19" t="n">
        <v>46235</v>
      </c>
      <c r="C112" t="inlineStr">
        <is>
          <t>Hauts-de-France</t>
        </is>
      </c>
      <c r="D112" t="inlineStr">
        <is>
          <t>Inès Moreau</t>
        </is>
      </c>
      <c r="E112" t="inlineStr">
        <is>
          <t>Licences</t>
        </is>
      </c>
      <c r="F112" s="17" t="n">
        <v>730</v>
      </c>
      <c r="G112" s="17" t="n">
        <v>505</v>
      </c>
      <c r="H112" s="17">
        <f>F112-G112</f>
        <v/>
      </c>
      <c r="I112" t="n">
        <v>12</v>
      </c>
    </row>
    <row r="113">
      <c r="A113" s="18" t="n">
        <v>46255</v>
      </c>
      <c r="B113" s="19" t="n">
        <v>46235</v>
      </c>
      <c r="C113" t="inlineStr">
        <is>
          <t>Île-de-France</t>
        </is>
      </c>
      <c r="D113" t="inlineStr">
        <is>
          <t>Hugo Fabre</t>
        </is>
      </c>
      <c r="E113" t="inlineStr">
        <is>
          <t>Conseil</t>
        </is>
      </c>
      <c r="F113" s="17" t="n">
        <v>4800</v>
      </c>
      <c r="G113" s="17" t="n">
        <v>2798</v>
      </c>
      <c r="H113" s="17">
        <f>F113-G113</f>
        <v/>
      </c>
      <c r="I113" t="n">
        <v>8</v>
      </c>
    </row>
    <row r="114">
      <c r="A114" s="18" t="n">
        <v>46255</v>
      </c>
      <c r="B114" s="19" t="n">
        <v>46235</v>
      </c>
      <c r="C114" t="inlineStr">
        <is>
          <t>Nouvelle-Aquitaine</t>
        </is>
      </c>
      <c r="D114" t="inlineStr">
        <is>
          <t>Paul Girard</t>
        </is>
      </c>
      <c r="E114" t="inlineStr">
        <is>
          <t>Conseil</t>
        </is>
      </c>
      <c r="F114" s="17" t="n">
        <v>4780</v>
      </c>
      <c r="G114" s="17" t="n">
        <v>2827</v>
      </c>
      <c r="H114" s="17">
        <f>F114-G114</f>
        <v/>
      </c>
      <c r="I114" t="n">
        <v>7</v>
      </c>
    </row>
    <row r="115">
      <c r="A115" s="18" t="n">
        <v>46257</v>
      </c>
      <c r="B115" s="19" t="n">
        <v>46235</v>
      </c>
      <c r="C115" t="inlineStr">
        <is>
          <t>Auvergne-Rhône-Alpes</t>
        </is>
      </c>
      <c r="D115" t="inlineStr">
        <is>
          <t>Nadia Roux</t>
        </is>
      </c>
      <c r="E115" t="inlineStr">
        <is>
          <t>Conseil</t>
        </is>
      </c>
      <c r="F115" s="17" t="n">
        <v>7090</v>
      </c>
      <c r="G115" s="17" t="n">
        <v>4140</v>
      </c>
      <c r="H115" s="17">
        <f>F115-G115</f>
        <v/>
      </c>
      <c r="I115" t="n">
        <v>7</v>
      </c>
    </row>
    <row r="116">
      <c r="A116" s="18" t="n">
        <v>46259</v>
      </c>
      <c r="B116" s="19" t="n">
        <v>46235</v>
      </c>
      <c r="C116" t="inlineStr">
        <is>
          <t>Île-de-France</t>
        </is>
      </c>
      <c r="D116" t="inlineStr">
        <is>
          <t>Hugo Fabre</t>
        </is>
      </c>
      <c r="E116" t="inlineStr">
        <is>
          <t>Conseil</t>
        </is>
      </c>
      <c r="F116" s="17" t="n">
        <v>5970</v>
      </c>
      <c r="G116" s="17" t="n">
        <v>3272</v>
      </c>
      <c r="H116" s="17">
        <f>F116-G116</f>
        <v/>
      </c>
      <c r="I116" t="n">
        <v>8</v>
      </c>
    </row>
    <row r="117">
      <c r="A117" s="18" t="n">
        <v>46259</v>
      </c>
      <c r="B117" s="19" t="n">
        <v>46235</v>
      </c>
      <c r="C117" t="inlineStr">
        <is>
          <t>Auvergne-Rhône-Alpes</t>
        </is>
      </c>
      <c r="D117" t="inlineStr">
        <is>
          <t>Nadia Roux</t>
        </is>
      </c>
      <c r="E117" t="inlineStr">
        <is>
          <t>Formation</t>
        </is>
      </c>
      <c r="F117" s="17" t="n">
        <v>4520</v>
      </c>
      <c r="G117" s="17" t="n">
        <v>2285</v>
      </c>
      <c r="H117" s="17">
        <f>F117-G117</f>
        <v/>
      </c>
      <c r="I117" t="n">
        <v>14</v>
      </c>
    </row>
    <row r="118">
      <c r="A118" s="18" t="n">
        <v>46267</v>
      </c>
      <c r="B118" s="19" t="n">
        <v>46266</v>
      </c>
      <c r="C118" t="inlineStr">
        <is>
          <t>Île-de-France</t>
        </is>
      </c>
      <c r="D118" t="inlineStr">
        <is>
          <t>Claire Petit</t>
        </is>
      </c>
      <c r="E118" t="inlineStr">
        <is>
          <t>Conseil</t>
        </is>
      </c>
      <c r="F118" s="17" t="n">
        <v>3160</v>
      </c>
      <c r="G118" s="17" t="n">
        <v>1883</v>
      </c>
      <c r="H118" s="17">
        <f>F118-G118</f>
        <v/>
      </c>
      <c r="I118" t="n">
        <v>8</v>
      </c>
    </row>
    <row r="119">
      <c r="A119" s="18" t="n">
        <v>46267</v>
      </c>
      <c r="B119" s="19" t="n">
        <v>46266</v>
      </c>
      <c r="C119" t="inlineStr">
        <is>
          <t>Île-de-France</t>
        </is>
      </c>
      <c r="D119" t="inlineStr">
        <is>
          <t>Claire Petit</t>
        </is>
      </c>
      <c r="E119" t="inlineStr">
        <is>
          <t>Conseil</t>
        </is>
      </c>
      <c r="F119" s="17" t="n">
        <v>4580</v>
      </c>
      <c r="G119" s="17" t="n">
        <v>2262</v>
      </c>
      <c r="H119" s="17">
        <f>F119-G119</f>
        <v/>
      </c>
      <c r="I119" t="n">
        <v>4</v>
      </c>
    </row>
    <row r="120">
      <c r="A120" s="18" t="n">
        <v>46271</v>
      </c>
      <c r="B120" s="19" t="n">
        <v>46266</v>
      </c>
      <c r="C120" t="inlineStr">
        <is>
          <t>Auvergne-Rhône-Alpes</t>
        </is>
      </c>
      <c r="D120" t="inlineStr">
        <is>
          <t>Nadia Roux</t>
        </is>
      </c>
      <c r="E120" t="inlineStr">
        <is>
          <t>Formation</t>
        </is>
      </c>
      <c r="F120" s="17" t="n">
        <v>4650</v>
      </c>
      <c r="G120" s="17" t="n">
        <v>1940</v>
      </c>
      <c r="H120" s="17">
        <f>F120-G120</f>
        <v/>
      </c>
      <c r="I120" t="n">
        <v>13</v>
      </c>
    </row>
    <row r="121">
      <c r="A121" s="18" t="n">
        <v>46273</v>
      </c>
      <c r="B121" s="19" t="n">
        <v>46266</v>
      </c>
      <c r="C121" t="inlineStr">
        <is>
          <t>Auvergne-Rhône-Alpes</t>
        </is>
      </c>
      <c r="D121" t="inlineStr">
        <is>
          <t>Nadia Roux</t>
        </is>
      </c>
      <c r="E121" t="inlineStr">
        <is>
          <t>Conseil</t>
        </is>
      </c>
      <c r="F121" s="17" t="n">
        <v>5700</v>
      </c>
      <c r="G121" s="17" t="n">
        <v>3307</v>
      </c>
      <c r="H121" s="17">
        <f>F121-G121</f>
        <v/>
      </c>
      <c r="I121" t="n">
        <v>9</v>
      </c>
    </row>
    <row r="122">
      <c r="A122" s="18" t="n">
        <v>46274</v>
      </c>
      <c r="B122" s="19" t="n">
        <v>46266</v>
      </c>
      <c r="C122" t="inlineStr">
        <is>
          <t>Île-de-France</t>
        </is>
      </c>
      <c r="D122" t="inlineStr">
        <is>
          <t>Hugo Fabre</t>
        </is>
      </c>
      <c r="E122" t="inlineStr">
        <is>
          <t>Formation</t>
        </is>
      </c>
      <c r="F122" s="17" t="n">
        <v>2560</v>
      </c>
      <c r="G122" s="17" t="n">
        <v>1190</v>
      </c>
      <c r="H122" s="17">
        <f>F122-G122</f>
        <v/>
      </c>
      <c r="I122" t="n">
        <v>13</v>
      </c>
    </row>
    <row r="123">
      <c r="A123" s="18" t="n">
        <v>46276</v>
      </c>
      <c r="B123" s="19" t="n">
        <v>46266</v>
      </c>
      <c r="C123" t="inlineStr">
        <is>
          <t>Île-de-France</t>
        </is>
      </c>
      <c r="D123" t="inlineStr">
        <is>
          <t>Hugo Fabre</t>
        </is>
      </c>
      <c r="E123" t="inlineStr">
        <is>
          <t>Conseil</t>
        </is>
      </c>
      <c r="F123" s="17" t="n">
        <v>3160</v>
      </c>
      <c r="G123" s="17" t="n">
        <v>1584</v>
      </c>
      <c r="H123" s="17">
        <f>F123-G123</f>
        <v/>
      </c>
      <c r="I123" t="n">
        <v>2</v>
      </c>
    </row>
    <row r="124">
      <c r="A124" s="18" t="n">
        <v>46276</v>
      </c>
      <c r="B124" s="19" t="n">
        <v>46266</v>
      </c>
      <c r="C124" t="inlineStr">
        <is>
          <t>Auvergne-Rhône-Alpes</t>
        </is>
      </c>
      <c r="D124" t="inlineStr">
        <is>
          <t>Nadia Roux</t>
        </is>
      </c>
      <c r="E124" t="inlineStr">
        <is>
          <t>Formation</t>
        </is>
      </c>
      <c r="F124" s="17" t="n">
        <v>1960</v>
      </c>
      <c r="G124" s="17" t="n">
        <v>841</v>
      </c>
      <c r="H124" s="17">
        <f>F124-G124</f>
        <v/>
      </c>
      <c r="I124" t="n">
        <v>3</v>
      </c>
    </row>
    <row r="125">
      <c r="A125" s="18" t="n">
        <v>46281</v>
      </c>
      <c r="B125" s="19" t="n">
        <v>46266</v>
      </c>
      <c r="C125" t="inlineStr">
        <is>
          <t>Hauts-de-France</t>
        </is>
      </c>
      <c r="D125" t="inlineStr">
        <is>
          <t>Inès Moreau</t>
        </is>
      </c>
      <c r="E125" t="inlineStr">
        <is>
          <t>Conseil</t>
        </is>
      </c>
      <c r="F125" s="17" t="n">
        <v>6450</v>
      </c>
      <c r="G125" s="17" t="n">
        <v>3393</v>
      </c>
      <c r="H125" s="17">
        <f>F125-G125</f>
        <v/>
      </c>
      <c r="I125" t="n">
        <v>8</v>
      </c>
    </row>
    <row r="126">
      <c r="A126" s="18" t="n">
        <v>46281</v>
      </c>
      <c r="B126" s="19" t="n">
        <v>46266</v>
      </c>
      <c r="C126" t="inlineStr">
        <is>
          <t>Hauts-de-France</t>
        </is>
      </c>
      <c r="D126" t="inlineStr">
        <is>
          <t>Inès Moreau</t>
        </is>
      </c>
      <c r="E126" t="inlineStr">
        <is>
          <t>Formation</t>
        </is>
      </c>
      <c r="F126" s="17" t="n">
        <v>3540</v>
      </c>
      <c r="G126" s="17" t="n">
        <v>1737</v>
      </c>
      <c r="H126" s="17">
        <f>F126-G126</f>
        <v/>
      </c>
      <c r="I126" t="n">
        <v>11</v>
      </c>
    </row>
    <row r="127">
      <c r="A127" s="18" t="n">
        <v>46282</v>
      </c>
      <c r="B127" s="19" t="n">
        <v>46266</v>
      </c>
      <c r="C127" t="inlineStr">
        <is>
          <t>Île-de-France</t>
        </is>
      </c>
      <c r="D127" t="inlineStr">
        <is>
          <t>Hugo Fabre</t>
        </is>
      </c>
      <c r="E127" t="inlineStr">
        <is>
          <t>Formation</t>
        </is>
      </c>
      <c r="F127" s="17" t="n">
        <v>2620</v>
      </c>
      <c r="G127" s="17" t="n">
        <v>1062</v>
      </c>
      <c r="H127" s="17">
        <f>F127-G127</f>
        <v/>
      </c>
      <c r="I127" t="n">
        <v>8</v>
      </c>
    </row>
    <row r="128">
      <c r="A128" s="18" t="n">
        <v>46282</v>
      </c>
      <c r="B128" s="19" t="n">
        <v>46266</v>
      </c>
      <c r="C128" t="inlineStr">
        <is>
          <t>Île-de-France</t>
        </is>
      </c>
      <c r="D128" t="inlineStr">
        <is>
          <t>Claire Petit</t>
        </is>
      </c>
      <c r="E128" t="inlineStr">
        <is>
          <t>Formation</t>
        </is>
      </c>
      <c r="F128" s="17" t="n">
        <v>4490</v>
      </c>
      <c r="G128" s="17" t="n">
        <v>2156</v>
      </c>
      <c r="H128" s="17">
        <f>F128-G128</f>
        <v/>
      </c>
      <c r="I128" t="n">
        <v>13</v>
      </c>
    </row>
    <row r="129">
      <c r="A129" s="18" t="n">
        <v>46285</v>
      </c>
      <c r="B129" s="19" t="n">
        <v>46266</v>
      </c>
      <c r="C129" t="inlineStr">
        <is>
          <t>Nouvelle-Aquitaine</t>
        </is>
      </c>
      <c r="D129" t="inlineStr">
        <is>
          <t>Paul Girard</t>
        </is>
      </c>
      <c r="E129" t="inlineStr">
        <is>
          <t>Licences</t>
        </is>
      </c>
      <c r="F129" s="17" t="n">
        <v>2160</v>
      </c>
      <c r="G129" s="17" t="n">
        <v>1515</v>
      </c>
      <c r="H129" s="17">
        <f>F129-G129</f>
        <v/>
      </c>
      <c r="I129" t="n">
        <v>8</v>
      </c>
    </row>
    <row r="130">
      <c r="A130" s="18" t="n">
        <v>46286</v>
      </c>
      <c r="B130" s="19" t="n">
        <v>46266</v>
      </c>
      <c r="C130" t="inlineStr">
        <is>
          <t>Nouvelle-Aquitaine</t>
        </is>
      </c>
      <c r="D130" t="inlineStr">
        <is>
          <t>Paul Girard</t>
        </is>
      </c>
      <c r="E130" t="inlineStr">
        <is>
          <t>Conseil</t>
        </is>
      </c>
      <c r="F130" s="17" t="n">
        <v>5590</v>
      </c>
      <c r="G130" s="17" t="n">
        <v>2929</v>
      </c>
      <c r="H130" s="17">
        <f>F130-G130</f>
        <v/>
      </c>
      <c r="I130" t="n">
        <v>14</v>
      </c>
    </row>
    <row r="131">
      <c r="A131" s="18" t="n">
        <v>46288</v>
      </c>
      <c r="B131" s="19" t="n">
        <v>46266</v>
      </c>
      <c r="C131" t="inlineStr">
        <is>
          <t>Auvergne-Rhône-Alpes</t>
        </is>
      </c>
      <c r="D131" t="inlineStr">
        <is>
          <t>Nadia Roux</t>
        </is>
      </c>
      <c r="E131" t="inlineStr">
        <is>
          <t>Conseil</t>
        </is>
      </c>
      <c r="F131" s="17" t="n">
        <v>3340</v>
      </c>
      <c r="G131" s="17" t="n">
        <v>1647</v>
      </c>
      <c r="H131" s="17">
        <f>F131-G131</f>
        <v/>
      </c>
      <c r="I131" t="n">
        <v>8</v>
      </c>
    </row>
    <row r="132">
      <c r="A132" s="18" t="n">
        <v>46290</v>
      </c>
      <c r="B132" s="19" t="n">
        <v>46266</v>
      </c>
      <c r="C132" t="inlineStr">
        <is>
          <t>Nouvelle-Aquitaine</t>
        </is>
      </c>
      <c r="D132" t="inlineStr">
        <is>
          <t>Paul Girard</t>
        </is>
      </c>
      <c r="E132" t="inlineStr">
        <is>
          <t>Licences</t>
        </is>
      </c>
      <c r="F132" s="17" t="n">
        <v>1490</v>
      </c>
      <c r="G132" s="17" t="n">
        <v>1126</v>
      </c>
      <c r="H132" s="17">
        <f>F132-G132</f>
        <v/>
      </c>
      <c r="I132" t="n">
        <v>4</v>
      </c>
    </row>
    <row r="133">
      <c r="A133" s="18" t="n">
        <v>46293</v>
      </c>
      <c r="B133" s="19" t="n">
        <v>46266</v>
      </c>
      <c r="C133" t="inlineStr">
        <is>
          <t>Auvergne-Rhône-Alpes</t>
        </is>
      </c>
      <c r="D133" t="inlineStr">
        <is>
          <t>Nadia Roux</t>
        </is>
      </c>
      <c r="E133" t="inlineStr">
        <is>
          <t>Formation</t>
        </is>
      </c>
      <c r="F133" s="17" t="n">
        <v>4000</v>
      </c>
      <c r="G133" s="17" t="n">
        <v>1572</v>
      </c>
      <c r="H133" s="17">
        <f>F133-G133</f>
        <v/>
      </c>
      <c r="I133" t="n">
        <v>2</v>
      </c>
    </row>
    <row r="134">
      <c r="A134" s="18" t="n">
        <v>46296</v>
      </c>
      <c r="B134" s="19" t="n">
        <v>46296</v>
      </c>
      <c r="C134" t="inlineStr">
        <is>
          <t>Hauts-de-France</t>
        </is>
      </c>
      <c r="D134" t="inlineStr">
        <is>
          <t>Inès Moreau</t>
        </is>
      </c>
      <c r="E134" t="inlineStr">
        <is>
          <t>Formation</t>
        </is>
      </c>
      <c r="F134" s="17" t="n">
        <v>2340</v>
      </c>
      <c r="G134" s="17" t="n">
        <v>1036</v>
      </c>
      <c r="H134" s="17">
        <f>F134-G134</f>
        <v/>
      </c>
      <c r="I134" t="n">
        <v>8</v>
      </c>
    </row>
    <row r="135">
      <c r="A135" s="18" t="n">
        <v>46297</v>
      </c>
      <c r="B135" s="19" t="n">
        <v>46296</v>
      </c>
      <c r="C135" t="inlineStr">
        <is>
          <t>Île-de-France</t>
        </is>
      </c>
      <c r="D135" t="inlineStr">
        <is>
          <t>Claire Petit</t>
        </is>
      </c>
      <c r="E135" t="inlineStr">
        <is>
          <t>Licences</t>
        </is>
      </c>
      <c r="F135" s="17" t="n">
        <v>1940</v>
      </c>
      <c r="G135" s="17" t="n">
        <v>1537</v>
      </c>
      <c r="H135" s="17">
        <f>F135-G135</f>
        <v/>
      </c>
      <c r="I135" t="n">
        <v>7</v>
      </c>
    </row>
    <row r="136">
      <c r="A136" s="18" t="n">
        <v>46300</v>
      </c>
      <c r="B136" s="19" t="n">
        <v>46296</v>
      </c>
      <c r="C136" t="inlineStr">
        <is>
          <t>Hauts-de-France</t>
        </is>
      </c>
      <c r="D136" t="inlineStr">
        <is>
          <t>Inès Moreau</t>
        </is>
      </c>
      <c r="E136" t="inlineStr">
        <is>
          <t>Formation</t>
        </is>
      </c>
      <c r="F136" s="17" t="n">
        <v>3790</v>
      </c>
      <c r="G136" s="17" t="n">
        <v>1757</v>
      </c>
      <c r="H136" s="17">
        <f>F136-G136</f>
        <v/>
      </c>
      <c r="I136" t="n">
        <v>10</v>
      </c>
    </row>
    <row r="137">
      <c r="A137" s="18" t="n">
        <v>46301</v>
      </c>
      <c r="B137" s="19" t="n">
        <v>46296</v>
      </c>
      <c r="C137" t="inlineStr">
        <is>
          <t>Île-de-France</t>
        </is>
      </c>
      <c r="D137" t="inlineStr">
        <is>
          <t>Hugo Fabre</t>
        </is>
      </c>
      <c r="E137" t="inlineStr">
        <is>
          <t>Formation</t>
        </is>
      </c>
      <c r="F137" s="17" t="n">
        <v>3380</v>
      </c>
      <c r="G137" s="17" t="n">
        <v>1325</v>
      </c>
      <c r="H137" s="17">
        <f>F137-G137</f>
        <v/>
      </c>
      <c r="I137" t="n">
        <v>10</v>
      </c>
    </row>
    <row r="138">
      <c r="A138" s="18" t="n">
        <v>46302</v>
      </c>
      <c r="B138" s="19" t="n">
        <v>46296</v>
      </c>
      <c r="C138" t="inlineStr">
        <is>
          <t>Île-de-France</t>
        </is>
      </c>
      <c r="D138" t="inlineStr">
        <is>
          <t>Hugo Fabre</t>
        </is>
      </c>
      <c r="E138" t="inlineStr">
        <is>
          <t>Conseil</t>
        </is>
      </c>
      <c r="F138" s="17" t="n">
        <v>6860</v>
      </c>
      <c r="G138" s="17" t="n">
        <v>3970</v>
      </c>
      <c r="H138" s="17">
        <f>F138-G138</f>
        <v/>
      </c>
      <c r="I138" t="n">
        <v>11</v>
      </c>
    </row>
    <row r="139">
      <c r="A139" s="18" t="n">
        <v>46303</v>
      </c>
      <c r="B139" s="19" t="n">
        <v>46296</v>
      </c>
      <c r="C139" t="inlineStr">
        <is>
          <t>Auvergne-Rhône-Alpes</t>
        </is>
      </c>
      <c r="D139" t="inlineStr">
        <is>
          <t>Nadia Roux</t>
        </is>
      </c>
      <c r="E139" t="inlineStr">
        <is>
          <t>Licences</t>
        </is>
      </c>
      <c r="F139" s="17" t="n">
        <v>2220</v>
      </c>
      <c r="G139" s="17" t="n">
        <v>1739</v>
      </c>
      <c r="H139" s="17">
        <f>F139-G139</f>
        <v/>
      </c>
      <c r="I139" t="n">
        <v>13</v>
      </c>
    </row>
    <row r="140">
      <c r="A140" s="18" t="n">
        <v>46303</v>
      </c>
      <c r="B140" s="19" t="n">
        <v>46296</v>
      </c>
      <c r="C140" t="inlineStr">
        <is>
          <t>Nouvelle-Aquitaine</t>
        </is>
      </c>
      <c r="D140" t="inlineStr">
        <is>
          <t>Paul Girard</t>
        </is>
      </c>
      <c r="E140" t="inlineStr">
        <is>
          <t>Formation</t>
        </is>
      </c>
      <c r="F140" s="17" t="n">
        <v>2010</v>
      </c>
      <c r="G140" s="17" t="n">
        <v>917</v>
      </c>
      <c r="H140" s="17">
        <f>F140-G140</f>
        <v/>
      </c>
      <c r="I140" t="n">
        <v>6</v>
      </c>
    </row>
    <row r="141">
      <c r="A141" s="18" t="n">
        <v>46309</v>
      </c>
      <c r="B141" s="19" t="n">
        <v>46296</v>
      </c>
      <c r="C141" t="inlineStr">
        <is>
          <t>Nouvelle-Aquitaine</t>
        </is>
      </c>
      <c r="D141" t="inlineStr">
        <is>
          <t>Paul Girard</t>
        </is>
      </c>
      <c r="E141" t="inlineStr">
        <is>
          <t>Licences</t>
        </is>
      </c>
      <c r="F141" s="17" t="n">
        <v>1330</v>
      </c>
      <c r="G141" s="17" t="n">
        <v>996</v>
      </c>
      <c r="H141" s="17">
        <f>F141-G141</f>
        <v/>
      </c>
      <c r="I141" t="n">
        <v>2</v>
      </c>
    </row>
    <row r="142">
      <c r="A142" s="18" t="n">
        <v>46312</v>
      </c>
      <c r="B142" s="19" t="n">
        <v>46296</v>
      </c>
      <c r="C142" t="inlineStr">
        <is>
          <t>Île-de-France</t>
        </is>
      </c>
      <c r="D142" t="inlineStr">
        <is>
          <t>Hugo Fabre</t>
        </is>
      </c>
      <c r="E142" t="inlineStr">
        <is>
          <t>Formation</t>
        </is>
      </c>
      <c r="F142" s="17" t="n">
        <v>3280</v>
      </c>
      <c r="G142" s="17" t="n">
        <v>1477</v>
      </c>
      <c r="H142" s="17">
        <f>F142-G142</f>
        <v/>
      </c>
      <c r="I142" t="n">
        <v>7</v>
      </c>
    </row>
    <row r="143">
      <c r="A143" s="18" t="n">
        <v>46312</v>
      </c>
      <c r="B143" s="19" t="n">
        <v>46296</v>
      </c>
      <c r="C143" t="inlineStr">
        <is>
          <t>Île-de-France</t>
        </is>
      </c>
      <c r="D143" t="inlineStr">
        <is>
          <t>Claire Petit</t>
        </is>
      </c>
      <c r="E143" t="inlineStr">
        <is>
          <t>Licences</t>
        </is>
      </c>
      <c r="F143" s="17" t="n">
        <v>1450</v>
      </c>
      <c r="G143" s="17" t="n">
        <v>1066</v>
      </c>
      <c r="H143" s="17">
        <f>F143-G143</f>
        <v/>
      </c>
      <c r="I143" t="n">
        <v>4</v>
      </c>
    </row>
    <row r="144">
      <c r="A144" s="18" t="n">
        <v>46312</v>
      </c>
      <c r="B144" s="19" t="n">
        <v>46296</v>
      </c>
      <c r="C144" t="inlineStr">
        <is>
          <t>Hauts-de-France</t>
        </is>
      </c>
      <c r="D144" t="inlineStr">
        <is>
          <t>Inès Moreau</t>
        </is>
      </c>
      <c r="E144" t="inlineStr">
        <is>
          <t>Formation</t>
        </is>
      </c>
      <c r="F144" s="17" t="n">
        <v>3700</v>
      </c>
      <c r="G144" s="17" t="n">
        <v>1692</v>
      </c>
      <c r="H144" s="17">
        <f>F144-G144</f>
        <v/>
      </c>
      <c r="I144" t="n">
        <v>6</v>
      </c>
    </row>
    <row r="145">
      <c r="A145" s="18" t="n">
        <v>46315</v>
      </c>
      <c r="B145" s="19" t="n">
        <v>46296</v>
      </c>
      <c r="C145" t="inlineStr">
        <is>
          <t>Nouvelle-Aquitaine</t>
        </is>
      </c>
      <c r="D145" t="inlineStr">
        <is>
          <t>Paul Girard</t>
        </is>
      </c>
      <c r="E145" t="inlineStr">
        <is>
          <t>Licences</t>
        </is>
      </c>
      <c r="F145" s="17" t="n">
        <v>770</v>
      </c>
      <c r="G145" s="17" t="n">
        <v>548</v>
      </c>
      <c r="H145" s="17">
        <f>F145-G145</f>
        <v/>
      </c>
      <c r="I145" t="n">
        <v>8</v>
      </c>
    </row>
    <row r="146">
      <c r="A146" s="18" t="n">
        <v>46317</v>
      </c>
      <c r="B146" s="19" t="n">
        <v>46296</v>
      </c>
      <c r="C146" t="inlineStr">
        <is>
          <t>Auvergne-Rhône-Alpes</t>
        </is>
      </c>
      <c r="D146" t="inlineStr">
        <is>
          <t>Nadia Roux</t>
        </is>
      </c>
      <c r="E146" t="inlineStr">
        <is>
          <t>Licences</t>
        </is>
      </c>
      <c r="F146" s="17" t="n">
        <v>1150</v>
      </c>
      <c r="G146" s="17" t="n">
        <v>801</v>
      </c>
      <c r="H146" s="17">
        <f>F146-G146</f>
        <v/>
      </c>
      <c r="I146" t="n">
        <v>7</v>
      </c>
    </row>
    <row r="147">
      <c r="A147" s="18" t="n">
        <v>46317</v>
      </c>
      <c r="B147" s="19" t="n">
        <v>46296</v>
      </c>
      <c r="C147" t="inlineStr">
        <is>
          <t>Auvergne-Rhône-Alpes</t>
        </is>
      </c>
      <c r="D147" t="inlineStr">
        <is>
          <t>Nadia Roux</t>
        </is>
      </c>
      <c r="E147" t="inlineStr">
        <is>
          <t>Formation</t>
        </is>
      </c>
      <c r="F147" s="17" t="n">
        <v>2780</v>
      </c>
      <c r="G147" s="17" t="n">
        <v>1389</v>
      </c>
      <c r="H147" s="17">
        <f>F147-G147</f>
        <v/>
      </c>
      <c r="I147" t="n">
        <v>2</v>
      </c>
    </row>
    <row r="148">
      <c r="A148" s="18" t="n">
        <v>46317</v>
      </c>
      <c r="B148" s="19" t="n">
        <v>46296</v>
      </c>
      <c r="C148" t="inlineStr">
        <is>
          <t>Nouvelle-Aquitaine</t>
        </is>
      </c>
      <c r="D148" t="inlineStr">
        <is>
          <t>Paul Girard</t>
        </is>
      </c>
      <c r="E148" t="inlineStr">
        <is>
          <t>Formation</t>
        </is>
      </c>
      <c r="F148" s="17" t="n">
        <v>2000</v>
      </c>
      <c r="G148" s="17" t="n">
        <v>1004</v>
      </c>
      <c r="H148" s="17">
        <f>F148-G148</f>
        <v/>
      </c>
      <c r="I148" t="n">
        <v>3</v>
      </c>
    </row>
    <row r="149">
      <c r="A149" s="18" t="n">
        <v>46318</v>
      </c>
      <c r="B149" s="19" t="n">
        <v>46296</v>
      </c>
      <c r="C149" t="inlineStr">
        <is>
          <t>Île-de-France</t>
        </is>
      </c>
      <c r="D149" t="inlineStr">
        <is>
          <t>Hugo Fabre</t>
        </is>
      </c>
      <c r="E149" t="inlineStr">
        <is>
          <t>Licences</t>
        </is>
      </c>
      <c r="F149" s="17" t="n">
        <v>790</v>
      </c>
      <c r="G149" s="17" t="n">
        <v>548</v>
      </c>
      <c r="H149" s="17">
        <f>F149-G149</f>
        <v/>
      </c>
      <c r="I149" t="n">
        <v>14</v>
      </c>
    </row>
    <row r="150">
      <c r="A150" s="18" t="n">
        <v>46318</v>
      </c>
      <c r="B150" s="19" t="n">
        <v>46296</v>
      </c>
      <c r="C150" t="inlineStr">
        <is>
          <t>Auvergne-Rhône-Alpes</t>
        </is>
      </c>
      <c r="D150" t="inlineStr">
        <is>
          <t>Nadia Roux</t>
        </is>
      </c>
      <c r="E150" t="inlineStr">
        <is>
          <t>Formation</t>
        </is>
      </c>
      <c r="F150" s="17" t="n">
        <v>3210</v>
      </c>
      <c r="G150" s="17" t="n">
        <v>1463</v>
      </c>
      <c r="H150" s="17">
        <f>F150-G150</f>
        <v/>
      </c>
      <c r="I150" t="n">
        <v>9</v>
      </c>
    </row>
    <row r="151">
      <c r="A151" s="18" t="n">
        <v>46319</v>
      </c>
      <c r="B151" s="19" t="n">
        <v>46296</v>
      </c>
      <c r="C151" t="inlineStr">
        <is>
          <t>Nouvelle-Aquitaine</t>
        </is>
      </c>
      <c r="D151" t="inlineStr">
        <is>
          <t>Paul Girard</t>
        </is>
      </c>
      <c r="E151" t="inlineStr">
        <is>
          <t>Formation</t>
        </is>
      </c>
      <c r="F151" s="17" t="n">
        <v>1990</v>
      </c>
      <c r="G151" s="17" t="n">
        <v>847</v>
      </c>
      <c r="H151" s="17">
        <f>F151-G151</f>
        <v/>
      </c>
      <c r="I151" t="n">
        <v>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2" customWidth="1" min="4" max="4"/>
    <col width="14" customWidth="1" min="5" max="5"/>
    <col width="12" customWidth="1" min="6" max="6"/>
    <col width="12" customWidth="1" min="7" max="7"/>
    <col width="11" customWidth="1" min="8" max="8"/>
    <col width="12" customWidth="1" min="9" max="9"/>
    <col width="11" customWidth="1" min="10" max="10"/>
    <col width="3" customWidth="1" min="11" max="11"/>
    <col width="22" customWidth="1" min="12" max="12"/>
    <col width="16" customWidth="1" min="13" max="13"/>
    <col width="14" customWidth="1" min="14" max="14"/>
  </cols>
  <sheetData>
    <row r="1">
      <c r="A1" s="20" t="inlineStr">
        <is>
          <t>Mois</t>
        </is>
      </c>
      <c r="B1" s="20" t="inlineStr">
        <is>
          <t>Libellé</t>
        </is>
      </c>
      <c r="C1" s="20" t="inlineStr">
        <is>
          <t>CA HT</t>
        </is>
      </c>
      <c r="D1" s="20" t="inlineStr">
        <is>
          <t>Objectif</t>
        </is>
      </c>
      <c r="E1" s="20" t="inlineStr">
        <is>
          <t>Écart / objectif</t>
        </is>
      </c>
      <c r="F1" s="20" t="inlineStr">
        <is>
          <t>Marge</t>
        </is>
      </c>
      <c r="G1" s="20" t="inlineStr">
        <is>
          <t>Taux de marge</t>
        </is>
      </c>
      <c r="H1" s="20" t="inlineStr">
        <is>
          <t>Commandes</t>
        </is>
      </c>
      <c r="I1" s="20" t="inlineStr">
        <is>
          <t>Panier moyen</t>
        </is>
      </c>
      <c r="J1" s="20" t="inlineStr">
        <is>
          <t>Délai moyen</t>
        </is>
      </c>
      <c r="L1" s="20" t="inlineStr">
        <is>
          <t>Région</t>
        </is>
      </c>
      <c r="M1" s="20" t="inlineStr">
        <is>
          <t>CA du mois choisi</t>
        </is>
      </c>
      <c r="N1" s="20" t="inlineStr">
        <is>
          <t>CA cumulé</t>
        </is>
      </c>
    </row>
    <row r="2">
      <c r="A2" s="19" t="n">
        <v>46023</v>
      </c>
      <c r="B2" t="inlineStr">
        <is>
          <t>Janvier 2026</t>
        </is>
      </c>
      <c r="C2" s="17">
        <f>SUMIFS(Données!$F$2:$F$151,Données!$B$2:$B$151,A2)</f>
        <v/>
      </c>
      <c r="D2" s="17" t="n">
        <v>42000</v>
      </c>
      <c r="E2" s="21">
        <f>C2/D2-1</f>
        <v/>
      </c>
      <c r="F2" s="17">
        <f>SUMIFS(Données!$H$2:$H$151,Données!$B$2:$B$151,A2)</f>
        <v/>
      </c>
      <c r="G2" s="22">
        <f>IFERROR(F2/C2,0)</f>
        <v/>
      </c>
      <c r="H2">
        <f>COUNTIFS(Données!$B$2:$B$151,A2)</f>
        <v/>
      </c>
      <c r="I2" s="17">
        <f>IFERROR(C2/H2,0)</f>
        <v/>
      </c>
      <c r="J2" s="16">
        <f>IFERROR(AVERAGEIFS(Données!$I$2:$I$151,Données!$B$2:$B$151,A2),0)</f>
        <v/>
      </c>
      <c r="L2" t="inlineStr">
        <is>
          <t>Île-de-France</t>
        </is>
      </c>
      <c r="M2" s="17">
        <f>SUMIFS(Données!$F$2:$F$151,Données!$C$2:$C$151,L2,Données!$B$2:$B$151,'Tableau de bord'!$C$5)</f>
        <v/>
      </c>
      <c r="N2" s="17">
        <f>SUMIFS(Données!$F$2:$F$151,Données!$C$2:$C$151,L2,Données!$B$2:$B$151,"&lt;="&amp;'Tableau de bord'!$C$5)</f>
        <v/>
      </c>
    </row>
    <row r="3">
      <c r="A3" s="19" t="n">
        <v>46054</v>
      </c>
      <c r="B3" t="inlineStr">
        <is>
          <t>Février 2026</t>
        </is>
      </c>
      <c r="C3" s="17">
        <f>SUMIFS(Données!$F$2:$F$151,Données!$B$2:$B$151,A3)</f>
        <v/>
      </c>
      <c r="D3" s="17" t="n">
        <v>47000</v>
      </c>
      <c r="E3" s="21">
        <f>C3/D3-1</f>
        <v/>
      </c>
      <c r="F3" s="17">
        <f>SUMIFS(Données!$H$2:$H$151,Données!$B$2:$B$151,A3)</f>
        <v/>
      </c>
      <c r="G3" s="22">
        <f>IFERROR(F3/C3,0)</f>
        <v/>
      </c>
      <c r="H3">
        <f>COUNTIFS(Données!$B$2:$B$151,A3)</f>
        <v/>
      </c>
      <c r="I3" s="17">
        <f>IFERROR(C3/H3,0)</f>
        <v/>
      </c>
      <c r="J3" s="16">
        <f>IFERROR(AVERAGEIFS(Données!$I$2:$I$151,Données!$B$2:$B$151,A3),0)</f>
        <v/>
      </c>
      <c r="L3" t="inlineStr">
        <is>
          <t>Auvergne-Rhône-Alpes</t>
        </is>
      </c>
      <c r="M3" s="17">
        <f>SUMIFS(Données!$F$2:$F$151,Données!$C$2:$C$151,L3,Données!$B$2:$B$151,'Tableau de bord'!$C$5)</f>
        <v/>
      </c>
      <c r="N3" s="17">
        <f>SUMIFS(Données!$F$2:$F$151,Données!$C$2:$C$151,L3,Données!$B$2:$B$151,"&lt;="&amp;'Tableau de bord'!$C$5)</f>
        <v/>
      </c>
    </row>
    <row r="4">
      <c r="A4" s="19" t="n">
        <v>46082</v>
      </c>
      <c r="B4" t="inlineStr">
        <is>
          <t>Mars 2026</t>
        </is>
      </c>
      <c r="C4" s="17">
        <f>SUMIFS(Données!$F$2:$F$151,Données!$B$2:$B$151,A4)</f>
        <v/>
      </c>
      <c r="D4" s="17" t="n">
        <v>52000</v>
      </c>
      <c r="E4" s="21">
        <f>C4/D4-1</f>
        <v/>
      </c>
      <c r="F4" s="17">
        <f>SUMIFS(Données!$H$2:$H$151,Données!$B$2:$B$151,A4)</f>
        <v/>
      </c>
      <c r="G4" s="22">
        <f>IFERROR(F4/C4,0)</f>
        <v/>
      </c>
      <c r="H4">
        <f>COUNTIFS(Données!$B$2:$B$151,A4)</f>
        <v/>
      </c>
      <c r="I4" s="17">
        <f>IFERROR(C4/H4,0)</f>
        <v/>
      </c>
      <c r="J4" s="16">
        <f>IFERROR(AVERAGEIFS(Données!$I$2:$I$151,Données!$B$2:$B$151,A4),0)</f>
        <v/>
      </c>
      <c r="L4" t="inlineStr">
        <is>
          <t>Nouvelle-Aquitaine</t>
        </is>
      </c>
      <c r="M4" s="17">
        <f>SUMIFS(Données!$F$2:$F$151,Données!$C$2:$C$151,L4,Données!$B$2:$B$151,'Tableau de bord'!$C$5)</f>
        <v/>
      </c>
      <c r="N4" s="17">
        <f>SUMIFS(Données!$F$2:$F$151,Données!$C$2:$C$151,L4,Données!$B$2:$B$151,"&lt;="&amp;'Tableau de bord'!$C$5)</f>
        <v/>
      </c>
    </row>
    <row r="5">
      <c r="A5" s="19" t="n">
        <v>46113</v>
      </c>
      <c r="B5" t="inlineStr">
        <is>
          <t>Avril 2026</t>
        </is>
      </c>
      <c r="C5" s="17">
        <f>SUMIFS(Données!$F$2:$F$151,Données!$B$2:$B$151,A5)</f>
        <v/>
      </c>
      <c r="D5" s="17" t="n">
        <v>50000</v>
      </c>
      <c r="E5" s="21">
        <f>C5/D5-1</f>
        <v/>
      </c>
      <c r="F5" s="17">
        <f>SUMIFS(Données!$H$2:$H$151,Données!$B$2:$B$151,A5)</f>
        <v/>
      </c>
      <c r="G5" s="22">
        <f>IFERROR(F5/C5,0)</f>
        <v/>
      </c>
      <c r="H5">
        <f>COUNTIFS(Données!$B$2:$B$151,A5)</f>
        <v/>
      </c>
      <c r="I5" s="17">
        <f>IFERROR(C5/H5,0)</f>
        <v/>
      </c>
      <c r="J5" s="16">
        <f>IFERROR(AVERAGEIFS(Données!$I$2:$I$151,Données!$B$2:$B$151,A5),0)</f>
        <v/>
      </c>
      <c r="L5" t="inlineStr">
        <is>
          <t>Hauts-de-France</t>
        </is>
      </c>
      <c r="M5" s="17">
        <f>SUMIFS(Données!$F$2:$F$151,Données!$C$2:$C$151,L5,Données!$B$2:$B$151,'Tableau de bord'!$C$5)</f>
        <v/>
      </c>
      <c r="N5" s="17">
        <f>SUMIFS(Données!$F$2:$F$151,Données!$C$2:$C$151,L5,Données!$B$2:$B$151,"&lt;="&amp;'Tableau de bord'!$C$5)</f>
        <v/>
      </c>
    </row>
    <row r="6">
      <c r="A6" s="19" t="n">
        <v>46143</v>
      </c>
      <c r="B6" t="inlineStr">
        <is>
          <t>Mai 2026</t>
        </is>
      </c>
      <c r="C6" s="17">
        <f>SUMIFS(Données!$F$2:$F$151,Données!$B$2:$B$151,A6)</f>
        <v/>
      </c>
      <c r="D6" s="17" t="n">
        <v>55000</v>
      </c>
      <c r="E6" s="21">
        <f>C6/D6-1</f>
        <v/>
      </c>
      <c r="F6" s="17">
        <f>SUMIFS(Données!$H$2:$H$151,Données!$B$2:$B$151,A6)</f>
        <v/>
      </c>
      <c r="G6" s="22">
        <f>IFERROR(F6/C6,0)</f>
        <v/>
      </c>
      <c r="H6">
        <f>COUNTIFS(Données!$B$2:$B$151,A6)</f>
        <v/>
      </c>
      <c r="I6" s="17">
        <f>IFERROR(C6/H6,0)</f>
        <v/>
      </c>
      <c r="J6" s="16">
        <f>IFERROR(AVERAGEIFS(Données!$I$2:$I$151,Données!$B$2:$B$151,A6),0)</f>
        <v/>
      </c>
    </row>
    <row r="7">
      <c r="A7" s="19" t="n">
        <v>46174</v>
      </c>
      <c r="B7" t="inlineStr">
        <is>
          <t>Juin 2026</t>
        </is>
      </c>
      <c r="C7" s="17">
        <f>SUMIFS(Données!$F$2:$F$151,Données!$B$2:$B$151,A7)</f>
        <v/>
      </c>
      <c r="D7" s="17" t="n">
        <v>56000</v>
      </c>
      <c r="E7" s="21">
        <f>C7/D7-1</f>
        <v/>
      </c>
      <c r="F7" s="17">
        <f>SUMIFS(Données!$H$2:$H$151,Données!$B$2:$B$151,A7)</f>
        <v/>
      </c>
      <c r="G7" s="22">
        <f>IFERROR(F7/C7,0)</f>
        <v/>
      </c>
      <c r="H7">
        <f>COUNTIFS(Données!$B$2:$B$151,A7)</f>
        <v/>
      </c>
      <c r="I7" s="17">
        <f>IFERROR(C7/H7,0)</f>
        <v/>
      </c>
      <c r="J7" s="16">
        <f>IFERROR(AVERAGEIFS(Données!$I$2:$I$151,Données!$B$2:$B$151,A7),0)</f>
        <v/>
      </c>
    </row>
    <row r="8">
      <c r="A8" s="19" t="n">
        <v>46204</v>
      </c>
      <c r="B8" t="inlineStr">
        <is>
          <t>Juillet 2026</t>
        </is>
      </c>
      <c r="C8" s="17">
        <f>SUMIFS(Données!$F$2:$F$151,Données!$B$2:$B$151,A8)</f>
        <v/>
      </c>
      <c r="D8" s="17" t="n">
        <v>45000</v>
      </c>
      <c r="E8" s="21">
        <f>C8/D8-1</f>
        <v/>
      </c>
      <c r="F8" s="17">
        <f>SUMIFS(Données!$H$2:$H$151,Données!$B$2:$B$151,A8)</f>
        <v/>
      </c>
      <c r="G8" s="22">
        <f>IFERROR(F8/C8,0)</f>
        <v/>
      </c>
      <c r="H8">
        <f>COUNTIFS(Données!$B$2:$B$151,A8)</f>
        <v/>
      </c>
      <c r="I8" s="17">
        <f>IFERROR(C8/H8,0)</f>
        <v/>
      </c>
      <c r="J8" s="16">
        <f>IFERROR(AVERAGEIFS(Données!$I$2:$I$151,Données!$B$2:$B$151,A8),0)</f>
        <v/>
      </c>
    </row>
    <row r="9">
      <c r="A9" s="19" t="n">
        <v>46235</v>
      </c>
      <c r="B9" t="inlineStr">
        <is>
          <t>Août 2026</t>
        </is>
      </c>
      <c r="C9" s="17">
        <f>SUMIFS(Données!$F$2:$F$151,Données!$B$2:$B$151,A9)</f>
        <v/>
      </c>
      <c r="D9" s="17" t="n">
        <v>35000</v>
      </c>
      <c r="E9" s="21">
        <f>C9/D9-1</f>
        <v/>
      </c>
      <c r="F9" s="17">
        <f>SUMIFS(Données!$H$2:$H$151,Données!$B$2:$B$151,A9)</f>
        <v/>
      </c>
      <c r="G9" s="22">
        <f>IFERROR(F9/C9,0)</f>
        <v/>
      </c>
      <c r="H9">
        <f>COUNTIFS(Données!$B$2:$B$151,A9)</f>
        <v/>
      </c>
      <c r="I9" s="17">
        <f>IFERROR(C9/H9,0)</f>
        <v/>
      </c>
      <c r="J9" s="16">
        <f>IFERROR(AVERAGEIFS(Données!$I$2:$I$151,Données!$B$2:$B$151,A9),0)</f>
        <v/>
      </c>
    </row>
    <row r="10">
      <c r="A10" s="19" t="n">
        <v>46266</v>
      </c>
      <c r="B10" t="inlineStr">
        <is>
          <t>Septembre 2026</t>
        </is>
      </c>
      <c r="C10" s="17">
        <f>SUMIFS(Données!$F$2:$F$151,Données!$B$2:$B$151,A10)</f>
        <v/>
      </c>
      <c r="D10" s="17" t="n">
        <v>58000</v>
      </c>
      <c r="E10" s="21">
        <f>C10/D10-1</f>
        <v/>
      </c>
      <c r="F10" s="17">
        <f>SUMIFS(Données!$H$2:$H$151,Données!$B$2:$B$151,A10)</f>
        <v/>
      </c>
      <c r="G10" s="22">
        <f>IFERROR(F10/C10,0)</f>
        <v/>
      </c>
      <c r="H10">
        <f>COUNTIFS(Données!$B$2:$B$151,A10)</f>
        <v/>
      </c>
      <c r="I10" s="17">
        <f>IFERROR(C10/H10,0)</f>
        <v/>
      </c>
      <c r="J10" s="16">
        <f>IFERROR(AVERAGEIFS(Données!$I$2:$I$151,Données!$B$2:$B$151,A10),0)</f>
        <v/>
      </c>
    </row>
    <row r="11">
      <c r="A11" s="19" t="n">
        <v>46296</v>
      </c>
      <c r="B11" t="inlineStr">
        <is>
          <t>Octobre 2026</t>
        </is>
      </c>
      <c r="C11" s="17">
        <f>SUMIFS(Données!$F$2:$F$151,Données!$B$2:$B$151,A11)</f>
        <v/>
      </c>
      <c r="D11" s="17" t="n">
        <v>52000</v>
      </c>
      <c r="E11" s="21">
        <f>C11/D11-1</f>
        <v/>
      </c>
      <c r="F11" s="17">
        <f>SUMIFS(Données!$H$2:$H$151,Données!$B$2:$B$151,A11)</f>
        <v/>
      </c>
      <c r="G11" s="22">
        <f>IFERROR(F11/C11,0)</f>
        <v/>
      </c>
      <c r="H11">
        <f>COUNTIFS(Données!$B$2:$B$151,A11)</f>
        <v/>
      </c>
      <c r="I11" s="17">
        <f>IFERROR(C11/H11,0)</f>
        <v/>
      </c>
      <c r="J11" s="16">
        <f>IFERROR(AVERAGEIFS(Données!$I$2:$I$151,Données!$B$2:$B$151,A11),0)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2026-11-02T08:33:51Z</dcterms:created>
  <dcterms:modified xmlns:dcterms="http://purl.org/dc/terms/" xmlns:xsi="http://www.w3.org/2001/XMLSchema-instance" xsi:type="dcterms:W3CDTF">2026-11-02T08:33:51Z</dcterms:modified>
</cp:coreProperties>
</file>